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ulric\Dropbox\PHPCurves\DOCS\Social.Psychologists.Ranking\"/>
    </mc:Choice>
  </mc:AlternateContent>
  <xr:revisionPtr revIDLastSave="0" documentId="13_ncr:1_{8005BA2F-C85D-4AB1-A862-FAE1BF840EE3}" xr6:coauthVersionLast="46" xr6:coauthVersionMax="46" xr10:uidLastSave="{00000000-0000-0000-0000-000000000000}"/>
  <bookViews>
    <workbookView xWindow="-120" yWindow="-120" windowWidth="29040" windowHeight="15840" xr2:uid="{059BC600-8037-4A2A-8360-66570A0F7BDA}"/>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23" i="1" l="1"/>
  <c r="AA123" i="1" s="1"/>
  <c r="U123" i="1"/>
  <c r="V123" i="1" s="1"/>
  <c r="W123" i="1" s="1"/>
  <c r="Y120" i="1"/>
  <c r="U120" i="1"/>
  <c r="V120" i="1"/>
  <c r="W120" i="1" s="1"/>
  <c r="X120" i="1" s="1"/>
  <c r="AA120" i="1"/>
  <c r="Z120" i="1"/>
  <c r="AA119" i="1"/>
  <c r="Z119" i="1"/>
  <c r="U119" i="1"/>
  <c r="V119" i="1" s="1"/>
  <c r="W119" i="1" s="1"/>
  <c r="Z118" i="1"/>
  <c r="AA118" i="1" s="1"/>
  <c r="U118" i="1"/>
  <c r="V118" i="1" s="1"/>
  <c r="W118" i="1" s="1"/>
  <c r="Z117" i="1"/>
  <c r="AA117" i="1" s="1"/>
  <c r="U117" i="1"/>
  <c r="V117" i="1" s="1"/>
  <c r="W117" i="1" s="1"/>
  <c r="AA116" i="1"/>
  <c r="Z116" i="1"/>
  <c r="U116" i="1"/>
  <c r="V116" i="1" s="1"/>
  <c r="W116" i="1" s="1"/>
  <c r="U113" i="1"/>
  <c r="V113" i="1" s="1"/>
  <c r="W113" i="1" s="1"/>
  <c r="AA113" i="1"/>
  <c r="Z113" i="1"/>
  <c r="U112" i="1"/>
  <c r="V112" i="1" s="1"/>
  <c r="W112" i="1" s="1"/>
  <c r="AA112" i="1"/>
  <c r="Z112" i="1"/>
  <c r="U111" i="1"/>
  <c r="V111" i="1" s="1"/>
  <c r="W111" i="1" s="1"/>
  <c r="AA111" i="1"/>
  <c r="Z111" i="1"/>
  <c r="U110" i="1"/>
  <c r="V110" i="1" s="1"/>
  <c r="W110" i="1" s="1"/>
  <c r="AA110" i="1"/>
  <c r="Z110" i="1"/>
  <c r="U109" i="1"/>
  <c r="V109" i="1" s="1"/>
  <c r="W109" i="1" s="1"/>
  <c r="AA109" i="1"/>
  <c r="Z109" i="1"/>
  <c r="U108" i="1"/>
  <c r="V108" i="1" s="1"/>
  <c r="W108" i="1" s="1"/>
  <c r="AA108" i="1"/>
  <c r="Z108" i="1"/>
  <c r="U107" i="1"/>
  <c r="V107" i="1" s="1"/>
  <c r="W107" i="1" s="1"/>
  <c r="AA107" i="1"/>
  <c r="Z107" i="1"/>
  <c r="U106" i="1"/>
  <c r="V106" i="1" s="1"/>
  <c r="W106" i="1" s="1"/>
  <c r="AA106" i="1"/>
  <c r="Z106" i="1"/>
  <c r="Y105" i="1"/>
  <c r="Y103" i="1"/>
  <c r="Y102" i="1"/>
  <c r="Y101" i="1"/>
  <c r="Y100" i="1"/>
  <c r="AA105" i="1"/>
  <c r="Z105" i="1"/>
  <c r="U105" i="1"/>
  <c r="V105" i="1" s="1"/>
  <c r="W105" i="1" s="1"/>
  <c r="X105" i="1" s="1"/>
  <c r="U103" i="1"/>
  <c r="V103" i="1" s="1"/>
  <c r="W103" i="1" s="1"/>
  <c r="X103" i="1" s="1"/>
  <c r="AA103" i="1"/>
  <c r="Z103" i="1"/>
  <c r="U102" i="1"/>
  <c r="V102" i="1" s="1"/>
  <c r="W102" i="1" s="1"/>
  <c r="X102" i="1" s="1"/>
  <c r="AA102" i="1"/>
  <c r="Z102" i="1"/>
  <c r="U101" i="1"/>
  <c r="V101" i="1" s="1"/>
  <c r="W101" i="1" s="1"/>
  <c r="X101" i="1" s="1"/>
  <c r="AA101" i="1"/>
  <c r="Z101" i="1"/>
  <c r="U100" i="1"/>
  <c r="V100" i="1" s="1"/>
  <c r="W100" i="1" s="1"/>
  <c r="X100" i="1" s="1"/>
  <c r="AA100" i="1"/>
  <c r="Z100" i="1"/>
  <c r="Z99" i="1"/>
  <c r="AA99" i="1" s="1"/>
  <c r="U99" i="1"/>
  <c r="V99" i="1" s="1"/>
  <c r="W99" i="1" s="1"/>
  <c r="AA98" i="1"/>
  <c r="Z98" i="1"/>
  <c r="U98" i="1"/>
  <c r="V98" i="1" s="1"/>
  <c r="W98" i="1" s="1"/>
  <c r="Z97" i="1"/>
  <c r="AA97" i="1" s="1"/>
  <c r="U97" i="1"/>
  <c r="V97" i="1" s="1"/>
  <c r="W97" i="1" s="1"/>
  <c r="Z96" i="1"/>
  <c r="AA96" i="1" s="1"/>
  <c r="U96" i="1"/>
  <c r="V96" i="1" s="1"/>
  <c r="W96" i="1" s="1"/>
  <c r="U93" i="1"/>
  <c r="V93" i="1" s="1"/>
  <c r="W93" i="1" s="1"/>
  <c r="AA93" i="1"/>
  <c r="Z93" i="1"/>
  <c r="U92" i="1"/>
  <c r="V92" i="1" s="1"/>
  <c r="W92" i="1" s="1"/>
  <c r="AA92" i="1"/>
  <c r="Z92" i="1"/>
  <c r="U91" i="1"/>
  <c r="V91" i="1" s="1"/>
  <c r="W91" i="1" s="1"/>
  <c r="AA91" i="1"/>
  <c r="Z91" i="1"/>
  <c r="U90" i="1"/>
  <c r="V90" i="1" s="1"/>
  <c r="W90" i="1" s="1"/>
  <c r="AA90" i="1"/>
  <c r="Z90" i="1"/>
  <c r="Z89" i="1"/>
  <c r="AA89" i="1" s="1"/>
  <c r="U89" i="1"/>
  <c r="V89" i="1" s="1"/>
  <c r="W89" i="1" s="1"/>
  <c r="U87" i="1"/>
  <c r="V87" i="1" s="1"/>
  <c r="W87" i="1" s="1"/>
  <c r="AA87" i="1"/>
  <c r="Z87" i="1"/>
  <c r="U86" i="1"/>
  <c r="V86" i="1" s="1"/>
  <c r="W86" i="1" s="1"/>
  <c r="AA86" i="1"/>
  <c r="Z86" i="1"/>
  <c r="U85" i="1"/>
  <c r="V85" i="1" s="1"/>
  <c r="W85" i="1" s="1"/>
  <c r="AA85" i="1"/>
  <c r="Z85" i="1"/>
  <c r="U84" i="1"/>
  <c r="V84" i="1" s="1"/>
  <c r="W84" i="1" s="1"/>
  <c r="AA84" i="1"/>
  <c r="Z84" i="1"/>
  <c r="U83" i="1"/>
  <c r="V83" i="1" s="1"/>
  <c r="W83" i="1" s="1"/>
  <c r="AA83" i="1"/>
  <c r="Z83" i="1"/>
  <c r="U82" i="1"/>
  <c r="V82" i="1" s="1"/>
  <c r="W82" i="1" s="1"/>
  <c r="AA82" i="1"/>
  <c r="Z82" i="1"/>
  <c r="U81" i="1"/>
  <c r="V81" i="1" s="1"/>
  <c r="W81" i="1" s="1"/>
  <c r="AA81" i="1"/>
  <c r="Z81" i="1"/>
  <c r="U80" i="1"/>
  <c r="V80" i="1" s="1"/>
  <c r="W80" i="1" s="1"/>
  <c r="AA80" i="1"/>
  <c r="Z80" i="1"/>
  <c r="U79" i="1"/>
  <c r="V79" i="1" s="1"/>
  <c r="W79" i="1" s="1"/>
  <c r="AA79" i="1"/>
  <c r="Z79" i="1"/>
  <c r="U78" i="1"/>
  <c r="V78" i="1" s="1"/>
  <c r="W78" i="1" s="1"/>
  <c r="AA78" i="1"/>
  <c r="Z78" i="1"/>
  <c r="U77" i="1"/>
  <c r="V77" i="1" s="1"/>
  <c r="W77" i="1" s="1"/>
  <c r="AA77" i="1"/>
  <c r="Z77" i="1"/>
  <c r="U76" i="1"/>
  <c r="V76" i="1" s="1"/>
  <c r="W76" i="1" s="1"/>
  <c r="AA76" i="1"/>
  <c r="Z76" i="1"/>
  <c r="U75" i="1"/>
  <c r="V75" i="1" s="1"/>
  <c r="W75" i="1" s="1"/>
  <c r="AA75" i="1"/>
  <c r="Z75" i="1"/>
  <c r="U74" i="1"/>
  <c r="V74" i="1" s="1"/>
  <c r="W74" i="1" s="1"/>
  <c r="AA74" i="1"/>
  <c r="Z74" i="1"/>
  <c r="X123" i="1" l="1"/>
  <c r="Y123" i="1" s="1"/>
  <c r="X119" i="1"/>
  <c r="Y119" i="1" s="1"/>
  <c r="X118" i="1"/>
  <c r="Y118" i="1" s="1"/>
  <c r="X117" i="1"/>
  <c r="Y117" i="1" s="1"/>
  <c r="X116" i="1"/>
  <c r="Y116" i="1" s="1"/>
  <c r="X113" i="1"/>
  <c r="Y113" i="1"/>
  <c r="X112" i="1"/>
  <c r="Y112" i="1"/>
  <c r="X111" i="1"/>
  <c r="Y111" i="1" s="1"/>
  <c r="X110" i="1"/>
  <c r="Y110" i="1" s="1"/>
  <c r="Y109" i="1"/>
  <c r="X109" i="1"/>
  <c r="X108" i="1"/>
  <c r="Y108" i="1" s="1"/>
  <c r="X107" i="1"/>
  <c r="Y107" i="1" s="1"/>
  <c r="X106" i="1"/>
  <c r="Y106" i="1"/>
  <c r="X99" i="1"/>
  <c r="Y99" i="1" s="1"/>
  <c r="Y98" i="1"/>
  <c r="X98" i="1"/>
  <c r="X97" i="1"/>
  <c r="Y97" i="1" s="1"/>
  <c r="X96" i="1"/>
  <c r="Y96" i="1" s="1"/>
  <c r="X93" i="1"/>
  <c r="Y93" i="1"/>
  <c r="X92" i="1"/>
  <c r="Y92" i="1"/>
  <c r="X91" i="1"/>
  <c r="Y91" i="1"/>
  <c r="X90" i="1"/>
  <c r="Y90" i="1"/>
  <c r="X89" i="1"/>
  <c r="Y89" i="1"/>
  <c r="X87" i="1"/>
  <c r="Y87" i="1"/>
  <c r="X86" i="1"/>
  <c r="Y86" i="1" s="1"/>
  <c r="X85" i="1"/>
  <c r="Y85" i="1"/>
  <c r="X84" i="1"/>
  <c r="Y84" i="1" s="1"/>
  <c r="X83" i="1"/>
  <c r="Y83" i="1" s="1"/>
  <c r="X82" i="1"/>
  <c r="Y82" i="1"/>
  <c r="X81" i="1"/>
  <c r="Y81" i="1" s="1"/>
  <c r="X80" i="1"/>
  <c r="Y80" i="1" s="1"/>
  <c r="X79" i="1"/>
  <c r="Y79" i="1"/>
  <c r="X78" i="1"/>
  <c r="Y78" i="1" s="1"/>
  <c r="X77" i="1"/>
  <c r="Y77" i="1" s="1"/>
  <c r="X76" i="1"/>
  <c r="Y76" i="1" s="1"/>
  <c r="X75" i="1"/>
  <c r="Y75" i="1"/>
  <c r="X74" i="1"/>
  <c r="Y74" i="1" s="1"/>
  <c r="U73" i="1"/>
  <c r="V73" i="1" s="1"/>
  <c r="W73" i="1" s="1"/>
  <c r="AA73" i="1"/>
  <c r="Z73" i="1"/>
  <c r="U72" i="1"/>
  <c r="V72" i="1" s="1"/>
  <c r="W72" i="1" s="1"/>
  <c r="AA72" i="1"/>
  <c r="Z72" i="1"/>
  <c r="U71" i="1"/>
  <c r="V71" i="1" s="1"/>
  <c r="W71" i="1" s="1"/>
  <c r="AA71" i="1"/>
  <c r="Z71" i="1"/>
  <c r="U70" i="1"/>
  <c r="V70" i="1" s="1"/>
  <c r="W70" i="1" s="1"/>
  <c r="AA70" i="1"/>
  <c r="Z70" i="1"/>
  <c r="U69" i="1"/>
  <c r="V69" i="1" s="1"/>
  <c r="W69" i="1" s="1"/>
  <c r="AA69" i="1"/>
  <c r="Z69" i="1"/>
  <c r="U68" i="1"/>
  <c r="V68" i="1" s="1"/>
  <c r="W68" i="1" s="1"/>
  <c r="AA68" i="1"/>
  <c r="Z68" i="1"/>
  <c r="U67" i="1"/>
  <c r="V67" i="1" s="1"/>
  <c r="W67" i="1" s="1"/>
  <c r="AA67" i="1"/>
  <c r="Z67" i="1"/>
  <c r="U66" i="1"/>
  <c r="V66" i="1" s="1"/>
  <c r="W66" i="1" s="1"/>
  <c r="AA66" i="1"/>
  <c r="Z66" i="1"/>
  <c r="Y65" i="1"/>
  <c r="U65" i="1"/>
  <c r="V65" i="1" s="1"/>
  <c r="W65" i="1" s="1"/>
  <c r="X65" i="1" s="1"/>
  <c r="AA65" i="1"/>
  <c r="Z65" i="1"/>
  <c r="Y64" i="1"/>
  <c r="U64" i="1"/>
  <c r="V64" i="1" s="1"/>
  <c r="W64" i="1" s="1"/>
  <c r="AA64" i="1"/>
  <c r="Z64" i="1"/>
  <c r="Y63" i="1"/>
  <c r="Y61" i="1"/>
  <c r="AA63" i="1"/>
  <c r="Z63" i="1"/>
  <c r="U63" i="1"/>
  <c r="V63" i="1" s="1"/>
  <c r="W63" i="1" s="1"/>
  <c r="X63" i="1" s="1"/>
  <c r="U61" i="1"/>
  <c r="V61" i="1" s="1"/>
  <c r="W61" i="1" s="1"/>
  <c r="X61" i="1" s="1"/>
  <c r="AA61" i="1"/>
  <c r="Z61" i="1"/>
  <c r="Y60" i="1"/>
  <c r="Y59" i="1"/>
  <c r="U60" i="1"/>
  <c r="V60" i="1" s="1"/>
  <c r="W60" i="1" s="1"/>
  <c r="X60" i="1" s="1"/>
  <c r="AA60" i="1"/>
  <c r="Z60" i="1"/>
  <c r="U59" i="1"/>
  <c r="V59" i="1" s="1"/>
  <c r="W59" i="1" s="1"/>
  <c r="X59" i="1" s="1"/>
  <c r="AA59" i="1"/>
  <c r="Z59" i="1"/>
  <c r="Z58" i="1"/>
  <c r="AA58" i="1" s="1"/>
  <c r="U58" i="1"/>
  <c r="V58" i="1" s="1"/>
  <c r="W58" i="1" s="1"/>
  <c r="U56" i="1"/>
  <c r="V56" i="1" s="1"/>
  <c r="W56" i="1" s="1"/>
  <c r="AA56" i="1"/>
  <c r="Z56" i="1"/>
  <c r="U55" i="1"/>
  <c r="V55" i="1" s="1"/>
  <c r="W55" i="1" s="1"/>
  <c r="AA55" i="1"/>
  <c r="Z55" i="1"/>
  <c r="AA54" i="1"/>
  <c r="Z54" i="1"/>
  <c r="U54" i="1"/>
  <c r="V54" i="1" s="1"/>
  <c r="W54" i="1" s="1"/>
  <c r="U52" i="1"/>
  <c r="V52" i="1" s="1"/>
  <c r="W52" i="1" s="1"/>
  <c r="AA52" i="1"/>
  <c r="Z52" i="1"/>
  <c r="U51" i="1"/>
  <c r="V51" i="1" s="1"/>
  <c r="W51" i="1" s="1"/>
  <c r="AA51" i="1"/>
  <c r="Z51" i="1"/>
  <c r="U50" i="1"/>
  <c r="V50" i="1" s="1"/>
  <c r="W50" i="1" s="1"/>
  <c r="AA50" i="1"/>
  <c r="Z50" i="1"/>
  <c r="U49" i="1"/>
  <c r="V49" i="1" s="1"/>
  <c r="W49" i="1" s="1"/>
  <c r="AA49" i="1"/>
  <c r="Z49" i="1"/>
  <c r="U48" i="1"/>
  <c r="V48" i="1" s="1"/>
  <c r="W48" i="1" s="1"/>
  <c r="AA48" i="1"/>
  <c r="Z48" i="1"/>
  <c r="U47" i="1"/>
  <c r="V47" i="1" s="1"/>
  <c r="W47" i="1" s="1"/>
  <c r="AA47" i="1"/>
  <c r="Z47" i="1"/>
  <c r="X73" i="1" l="1"/>
  <c r="Y73" i="1"/>
  <c r="X72" i="1"/>
  <c r="Y72" i="1"/>
  <c r="X71" i="1"/>
  <c r="Y71" i="1"/>
  <c r="Y70" i="1"/>
  <c r="X70" i="1"/>
  <c r="AG1" i="1"/>
  <c r="X69" i="1"/>
  <c r="Y69" i="1" s="1"/>
  <c r="X68" i="1"/>
  <c r="Y68" i="1" s="1"/>
  <c r="AF1" i="1"/>
  <c r="X67" i="1"/>
  <c r="Y67" i="1" s="1"/>
  <c r="X66" i="1"/>
  <c r="Y66" i="1" s="1"/>
  <c r="AC1" i="1"/>
  <c r="X64" i="1"/>
  <c r="AD1" i="1" s="1"/>
  <c r="X58" i="1"/>
  <c r="Y58" i="1" s="1"/>
  <c r="Y56" i="1"/>
  <c r="X56" i="1"/>
  <c r="X55" i="1"/>
  <c r="Y55" i="1"/>
  <c r="X54" i="1"/>
  <c r="Y54" i="1" s="1"/>
  <c r="X52" i="1"/>
  <c r="Y52" i="1"/>
  <c r="X51" i="1"/>
  <c r="Y51" i="1" s="1"/>
  <c r="Y50" i="1"/>
  <c r="X50" i="1"/>
  <c r="X49" i="1"/>
  <c r="Y49" i="1"/>
  <c r="X48" i="1"/>
  <c r="Y48" i="1"/>
  <c r="X47" i="1"/>
  <c r="Y47" i="1" s="1"/>
  <c r="AE1" i="1" l="1"/>
  <c r="U46" i="1" l="1"/>
  <c r="V46" i="1" s="1"/>
  <c r="W46" i="1" s="1"/>
  <c r="AA46" i="1"/>
  <c r="Z46" i="1"/>
  <c r="U45" i="1"/>
  <c r="V45" i="1" s="1"/>
  <c r="W45" i="1" s="1"/>
  <c r="AA45" i="1"/>
  <c r="Z45" i="1"/>
  <c r="U44" i="1"/>
  <c r="V44" i="1" s="1"/>
  <c r="W44" i="1" s="1"/>
  <c r="AA44" i="1"/>
  <c r="Z44" i="1"/>
  <c r="U43" i="1"/>
  <c r="V43" i="1" s="1"/>
  <c r="W43" i="1" s="1"/>
  <c r="AA43" i="1"/>
  <c r="Z43" i="1"/>
  <c r="U42" i="1"/>
  <c r="V42" i="1" s="1"/>
  <c r="W42" i="1" s="1"/>
  <c r="AA42" i="1"/>
  <c r="Z42" i="1"/>
  <c r="U41" i="1"/>
  <c r="V41" i="1" s="1"/>
  <c r="W41" i="1" s="1"/>
  <c r="AA41" i="1"/>
  <c r="Z41" i="1"/>
  <c r="U40" i="1"/>
  <c r="V40" i="1" s="1"/>
  <c r="W40" i="1" s="1"/>
  <c r="AA40" i="1"/>
  <c r="Z40" i="1"/>
  <c r="U39" i="1"/>
  <c r="V39" i="1" s="1"/>
  <c r="W39" i="1" s="1"/>
  <c r="AA39" i="1"/>
  <c r="Z39" i="1"/>
  <c r="U38" i="1"/>
  <c r="V38" i="1" s="1"/>
  <c r="W38" i="1" s="1"/>
  <c r="AA38" i="1"/>
  <c r="Z38" i="1"/>
  <c r="U37" i="1"/>
  <c r="V37" i="1" s="1"/>
  <c r="W37" i="1" s="1"/>
  <c r="AA37" i="1"/>
  <c r="Z37" i="1"/>
  <c r="U36" i="1"/>
  <c r="V36" i="1"/>
  <c r="W36" i="1" s="1"/>
  <c r="AA36" i="1"/>
  <c r="Z36" i="1"/>
  <c r="U35" i="1"/>
  <c r="V35" i="1" s="1"/>
  <c r="W35" i="1" s="1"/>
  <c r="AA35" i="1"/>
  <c r="Z35" i="1"/>
  <c r="Z34" i="1"/>
  <c r="AA34" i="1" s="1"/>
  <c r="U34" i="1"/>
  <c r="V34" i="1" s="1"/>
  <c r="W34" i="1" s="1"/>
  <c r="Z33" i="1"/>
  <c r="AA33" i="1" s="1"/>
  <c r="U33" i="1"/>
  <c r="V33" i="1" s="1"/>
  <c r="W33" i="1" s="1"/>
  <c r="Z32" i="1"/>
  <c r="AA32" i="1" s="1"/>
  <c r="U32" i="1"/>
  <c r="V32" i="1" s="1"/>
  <c r="W32" i="1" s="1"/>
  <c r="Z31" i="1"/>
  <c r="AA31" i="1" s="1"/>
  <c r="U31" i="1"/>
  <c r="V31" i="1" s="1"/>
  <c r="W31" i="1" s="1"/>
  <c r="Z28" i="1"/>
  <c r="AA28" i="1" s="1"/>
  <c r="U28" i="1"/>
  <c r="V28" i="1" s="1"/>
  <c r="W28" i="1" s="1"/>
  <c r="Z27" i="1"/>
  <c r="AA27" i="1" s="1"/>
  <c r="U27" i="1"/>
  <c r="V27" i="1" s="1"/>
  <c r="W27" i="1" s="1"/>
  <c r="Z26" i="1"/>
  <c r="AA26" i="1" s="1"/>
  <c r="U26" i="1"/>
  <c r="V26" i="1" s="1"/>
  <c r="W26" i="1" s="1"/>
  <c r="Z25" i="1"/>
  <c r="AA25" i="1" s="1"/>
  <c r="U25" i="1"/>
  <c r="V25" i="1" s="1"/>
  <c r="W25" i="1" s="1"/>
  <c r="Z23" i="1"/>
  <c r="AA23" i="1" s="1"/>
  <c r="U23" i="1"/>
  <c r="V23" i="1" s="1"/>
  <c r="W23" i="1" s="1"/>
  <c r="Z22" i="1"/>
  <c r="AA22" i="1" s="1"/>
  <c r="V22" i="1"/>
  <c r="W22" i="1" s="1"/>
  <c r="U22" i="1"/>
  <c r="U21" i="1"/>
  <c r="U20" i="1"/>
  <c r="U19" i="1"/>
  <c r="U18" i="1"/>
  <c r="U16" i="1"/>
  <c r="U15" i="1"/>
  <c r="U14" i="1"/>
  <c r="U13" i="1"/>
  <c r="U12" i="1"/>
  <c r="U10" i="1"/>
  <c r="U9" i="1"/>
  <c r="U8" i="1"/>
  <c r="U7" i="1"/>
  <c r="U5" i="1"/>
  <c r="U4" i="1"/>
  <c r="U3" i="1"/>
  <c r="U17" i="1"/>
  <c r="X46" i="1" l="1"/>
  <c r="Y46" i="1" s="1"/>
  <c r="X45" i="1"/>
  <c r="Y45" i="1"/>
  <c r="X44" i="1"/>
  <c r="Y44" i="1"/>
  <c r="X43" i="1"/>
  <c r="Y43" i="1" s="1"/>
  <c r="X42" i="1"/>
  <c r="Y42" i="1" s="1"/>
  <c r="X41" i="1"/>
  <c r="Y41" i="1"/>
  <c r="Y40" i="1"/>
  <c r="X40" i="1"/>
  <c r="Y39" i="1"/>
  <c r="X39" i="1"/>
  <c r="X38" i="1"/>
  <c r="Y38" i="1" s="1"/>
  <c r="X37" i="1"/>
  <c r="Y37" i="1"/>
  <c r="X36" i="1"/>
  <c r="Y36" i="1"/>
  <c r="X35" i="1"/>
  <c r="Y35" i="1" s="1"/>
  <c r="X34" i="1"/>
  <c r="Y34" i="1"/>
  <c r="Y33" i="1"/>
  <c r="X33" i="1"/>
  <c r="Y28" i="1"/>
  <c r="X28" i="1"/>
  <c r="X32" i="1"/>
  <c r="Y32" i="1" s="1"/>
  <c r="X31" i="1"/>
  <c r="Y31" i="1" s="1"/>
  <c r="X22" i="1"/>
  <c r="Y22" i="1" s="1"/>
  <c r="X25" i="1"/>
  <c r="Y25" i="1" s="1"/>
  <c r="X23" i="1"/>
  <c r="Y23" i="1" s="1"/>
  <c r="X26" i="1"/>
  <c r="Y26" i="1" s="1"/>
  <c r="X27" i="1"/>
  <c r="Y27" i="1" s="1"/>
  <c r="V3" i="1"/>
  <c r="W3" i="1" s="1"/>
  <c r="X3" i="1" s="1"/>
  <c r="Z3" i="1"/>
  <c r="AA3" i="1" s="1"/>
  <c r="V4" i="1"/>
  <c r="W4" i="1" s="1"/>
  <c r="X4" i="1" s="1"/>
  <c r="Z4" i="1"/>
  <c r="AA4" i="1"/>
  <c r="V5" i="1"/>
  <c r="W5" i="1" s="1"/>
  <c r="X5" i="1" s="1"/>
  <c r="Z5" i="1"/>
  <c r="AA5" i="1" s="1"/>
  <c r="V7" i="1"/>
  <c r="W7" i="1" s="1"/>
  <c r="X7" i="1" s="1"/>
  <c r="Y7" i="1" s="1"/>
  <c r="Z7" i="1"/>
  <c r="AA7" i="1" s="1"/>
  <c r="V8" i="1"/>
  <c r="W8" i="1" s="1"/>
  <c r="Z8" i="1"/>
  <c r="AA8" i="1" s="1"/>
  <c r="V9" i="1"/>
  <c r="W9" i="1" s="1"/>
  <c r="X9" i="1" s="1"/>
  <c r="Y9" i="1" s="1"/>
  <c r="Z9" i="1"/>
  <c r="AA9" i="1" s="1"/>
  <c r="V10" i="1"/>
  <c r="W10" i="1" s="1"/>
  <c r="X10" i="1" s="1"/>
  <c r="Y10" i="1" s="1"/>
  <c r="Z10" i="1"/>
  <c r="AA10" i="1" s="1"/>
  <c r="V12" i="1"/>
  <c r="W12" i="1" s="1"/>
  <c r="Z12" i="1"/>
  <c r="AA12" i="1" s="1"/>
  <c r="V13" i="1"/>
  <c r="W13" i="1" s="1"/>
  <c r="X13" i="1" s="1"/>
  <c r="Y13" i="1" s="1"/>
  <c r="Z13" i="1"/>
  <c r="AA13" i="1" s="1"/>
  <c r="V14" i="1"/>
  <c r="W14" i="1" s="1"/>
  <c r="X14" i="1" s="1"/>
  <c r="Y14" i="1" s="1"/>
  <c r="Z14" i="1"/>
  <c r="AA14" i="1" s="1"/>
  <c r="V15" i="1"/>
  <c r="W15" i="1" s="1"/>
  <c r="X15" i="1" s="1"/>
  <c r="Y15" i="1" s="1"/>
  <c r="Z15" i="1"/>
  <c r="AA15" i="1" s="1"/>
  <c r="V16" i="1"/>
  <c r="W16" i="1" s="1"/>
  <c r="Z16" i="1"/>
  <c r="AA16" i="1" s="1"/>
  <c r="V17" i="1"/>
  <c r="W17" i="1" s="1"/>
  <c r="X17" i="1" s="1"/>
  <c r="Y17" i="1" s="1"/>
  <c r="Z17" i="1"/>
  <c r="AA17" i="1" s="1"/>
  <c r="V18" i="1"/>
  <c r="W18" i="1" s="1"/>
  <c r="X18" i="1" s="1"/>
  <c r="Y18" i="1" s="1"/>
  <c r="Z18" i="1"/>
  <c r="AA18" i="1"/>
  <c r="V19" i="1"/>
  <c r="W19" i="1" s="1"/>
  <c r="X19" i="1" s="1"/>
  <c r="Y19" i="1" s="1"/>
  <c r="Z19" i="1"/>
  <c r="AA19" i="1" s="1"/>
  <c r="V20" i="1"/>
  <c r="W20" i="1" s="1"/>
  <c r="Z20" i="1"/>
  <c r="AA20" i="1" s="1"/>
  <c r="V21" i="1"/>
  <c r="W21" i="1" s="1"/>
  <c r="Z21" i="1"/>
  <c r="AA21" i="1"/>
  <c r="Y8" i="1" l="1"/>
  <c r="X8" i="1"/>
  <c r="X20" i="1"/>
  <c r="Y20" i="1" s="1"/>
  <c r="X21" i="1"/>
  <c r="Y21" i="1" s="1"/>
  <c r="X12" i="1"/>
  <c r="Y12" i="1" s="1"/>
  <c r="X16" i="1"/>
  <c r="Y16" i="1" s="1"/>
  <c r="Y5" i="1"/>
  <c r="Y4" i="1"/>
  <c r="Y3" i="1"/>
</calcChain>
</file>

<file path=xl/sharedStrings.xml><?xml version="1.0" encoding="utf-8"?>
<sst xmlns="http://schemas.openxmlformats.org/spreadsheetml/2006/main" count="1070" uniqueCount="391">
  <si>
    <t>No</t>
  </si>
  <si>
    <t>Author</t>
  </si>
  <si>
    <t>Title</t>
  </si>
  <si>
    <t>DOI</t>
  </si>
  <si>
    <t>Journal</t>
  </si>
  <si>
    <t>Year</t>
  </si>
  <si>
    <t>Citations</t>
  </si>
  <si>
    <t>Study</t>
  </si>
  <si>
    <t>Np</t>
  </si>
  <si>
    <t>EXP</t>
  </si>
  <si>
    <t>COV</t>
  </si>
  <si>
    <t>Design1</t>
  </si>
  <si>
    <t>Design2</t>
  </si>
  <si>
    <t>MFHT</t>
  </si>
  <si>
    <t>Test</t>
  </si>
  <si>
    <t>which.statistical.test</t>
  </si>
  <si>
    <t>df.numerator</t>
  </si>
  <si>
    <t>df.denominator</t>
  </si>
  <si>
    <t>test.statistic</t>
  </si>
  <si>
    <t>pval</t>
  </si>
  <si>
    <t>zval</t>
  </si>
  <si>
    <t>obs.power</t>
  </si>
  <si>
    <t>Inflation</t>
  </si>
  <si>
    <t>R.Index</t>
  </si>
  <si>
    <t>SE</t>
  </si>
  <si>
    <t>d</t>
  </si>
  <si>
    <t>MIX</t>
  </si>
  <si>
    <t>2way</t>
  </si>
  <si>
    <t>F</t>
  </si>
  <si>
    <t>WS</t>
  </si>
  <si>
    <t>BS</t>
  </si>
  <si>
    <t>t</t>
  </si>
  <si>
    <t>Diversifying experiences enhance cognitive flexibility</t>
  </si>
  <si>
    <t>Abstract thinking increases one's sense of power</t>
  </si>
  <si>
    <t>1a</t>
  </si>
  <si>
    <t>On the goal-dependency of unconscious thought</t>
  </si>
  <si>
    <t>The perception-behavior expressway: Automatic effects of social perception on social behavior</t>
  </si>
  <si>
    <t>Dijksterhuis, A; Bargh, JA</t>
  </si>
  <si>
    <t xml:space="preserve"> </t>
  </si>
  <si>
    <t>Review Article</t>
  </si>
  <si>
    <t>Habits as knowledge structures: Automaticity in goal-directed behavior</t>
  </si>
  <si>
    <t>Henk Aarts
Eindhoven University of Technology
Ap Dijksterhuis
University of Nijmegen</t>
  </si>
  <si>
    <t>JPSP</t>
  </si>
  <si>
    <t>Rejected.H0</t>
  </si>
  <si>
    <t>As Table 1 shows, habitual participants' responses were slightly
faster than nonhabitual participants' responses, F(Y, 50) — 3.89,
p &lt; .06. The main effect of goal priming was nonsignificant, F(\,
50) = 0.10. More important, however, the ANOVA revealed the
predicted two-way interaction of habit strength and goal priming,
F(l, 50) — 5.87,p &lt; .02</t>
  </si>
  <si>
    <t>F(1,50)=5.87</t>
  </si>
  <si>
    <t>As can be seen in Table 2, habitual participants' responses were
faster than nonhabitual participants' responses, F(l, 49) = 4.66,
p &lt; ,04, thereby replicating the effect of habit strength on response
latency in the goal activation condition of Experiment 1. The main
effect of planning was also highly significant, F(l, 49) = 9.04,/? &lt;
.005. Participants' response latencies in the related planning condition
were faster than participants' responses in the unrelated
planning condition. More important, the ANOVA revealed the
predicted two-way interaction of habit strength and planning, F(L,
49) = 5.56, p &lt; .03.</t>
  </si>
  <si>
    <t>F(1,49)=9.04</t>
  </si>
  <si>
    <t>The ANOVA revealed that habitual bicycle users responded
slightly faster to cycling than the nonhabitual users, although this
effect failed to reach significance, F(l, 85) = 1.57, ns. However,
the expected interaction between goal activation and habit strength
was significant, F(l, 85) — 5.35, p &lt; .03</t>
  </si>
  <si>
    <t>F(1,85)=5.35</t>
  </si>
  <si>
    <t>Beyond prejudice as simple antipathy: Hostile and benevolent sexism across cultures</t>
  </si>
  <si>
    <t>Peter Glick, Susan T. Fiske, Antonio Mladinic, Jose L. Saiz, Dominic Abrams, Barbara Masser,
Bolanle Adetoun, Johnstone E. Osagie, Adebowale Akande, Amos Alao, Annetje Brunner,
Tineke M. Willemsen, Kettie Chipeta, Benoit Dardenne, Ap Dijksterhuis, Daniel Wigboldus, Thomas Eckes,
Iris Six-Materna, Francisca Exp6sito, Miguel Moya, Margaret Foddy, Hyun-Jeong Kim, Maria Lameiras,
Maria Jose Sotelo, Angelica Mucchi-Faina, Myrna Romani, Nuray Sakalh, Bola Udegbe, Mariko Yamamoto,
Miyoko Ui, Maria Cristina Ferreira, and Wilson Lopez Lopez</t>
  </si>
  <si>
    <t>Many Authors - not diagnostic</t>
  </si>
  <si>
    <t>On making the right choice: The deliberation-without-attention effect</t>
  </si>
  <si>
    <t>Science</t>
  </si>
  <si>
    <t>The percentages of participants who chose
the best car are shown in Fig. 1. The crucial twoway
interaction supporting the deliberationwithout-
attention hypothesis was significant
EF(1,76) 0 4.85, P G 0.04^.</t>
  </si>
  <si>
    <t>F(1,76)=4.85</t>
  </si>
  <si>
    <t>Study 2. For the second study we made one
change (25). Rather than asking for a choice,
we asked participants about their attitudes
toward each of the four cars. As the dependent
variable, we used the difference in attitude
toward the best car and the worst car. Again,
conscious thinkers were better able to differentiate
the quality of the cars under simple
conditions, whereas unconscious thinkers were
better able to differentiate the quality of the cars
under complex conditions EF(1,47) 0 5.63, P G
0.03^. The means are shown in Fig. 2.</t>
  </si>
  <si>
    <t>F(1,47)=5.63</t>
  </si>
  <si>
    <t>Ap Dijksterhuis,* Maarten W. Bos, Loran F. Nordgren, Rick B. van Baaren</t>
  </si>
  <si>
    <t>We regressed the amount of thought and the
average number of aspects on postchoice satisfaction.
As expected, thinking does not make
people more satisfied, nor does complexity
(t_s G 1). However, the interaction of the two
parameters significantly predicted postchoice
satisfaction Et(48) 0 2.13, P G 0.04^.</t>
  </si>
  <si>
    <t>t(48)=2.13</t>
  </si>
  <si>
    <t>We divided participants (Bthinkers[) on the
basis of a median-split procedure into those
who engaged in much conscious thought
(conscious thinkers) and those who engaged
in little conscious thought (unconscious thinkers).
As expected, conscious thinkers reported
more postchoice satisfaction than unconscious
thinkers for Bijenkorf products (simple products) EF(1,25) 0 6.52, P G 0.02^. The opposite
was true for the IKEA customers (complex
products), in which case unconscious thinkers
showed more postchoice satisfaction than conscious
thinkers EF(1,25) 0 6.12, P G 0.02^
(Fig. 4).
average number of aspects on postchoice satisfaction.
As expected, thinking does not make
people more satisfied, nor does complexity
(t_s G 1). However, the interaction of the two
parameters significantly predicted postchoice
satisfaction Et(48) 0 2.13, P G 0.04</t>
  </si>
  <si>
    <t>F(1,25)=6.52</t>
  </si>
  <si>
    <t>A Theory of Unconscious Thought</t>
  </si>
  <si>
    <t>PoPS</t>
  </si>
  <si>
    <t>Dijksterhuis, Ap; Nordgren, Loran F.</t>
  </si>
  <si>
    <t>The relation between perception and behavior, or how to win a game of trivial pursuit</t>
  </si>
  <si>
    <t>Ap Dijksterhuis and Ad van Knippenberg</t>
  </si>
  <si>
    <t>participant.
The percentages were subjected to a 3 (prime: no prime
vs. secretary prime vs. professor prime) between-subjects analysis
of variance (ANOVA). The predicted main effect was highly
significant, F(2, 57) = 5.64, p &lt; .007</t>
  </si>
  <si>
    <t>Main</t>
  </si>
  <si>
    <t>F(2,57)=5.64</t>
  </si>
  <si>
    <t>The number of correct answers
was counted for each participant. As can be seen in Table 3,
where percentages are given, priming again influenced, performance.
As expected, performance was worse after priming. The
number of correct answers was subjected to a 3 (prime: noprime
vs. 2-min prime vs. 9-min prime) between-subjects
ANOVA. The main effect was significant, F(2, 92) = 5.50, p
&lt; .007. Simple contrasts showed that participants that were
primed with the stereotype of soccer hooligans for 9 min performed
worse (M = 43.1) than participants who were primed
for 2 min (M = 48.6), F(\, 92) = 4.22,p &lt; .05, and worse
than no-prime control participants (M = 51.3), F ( l , 92) =
10.58, p &lt; .003. The difference between the scores for no-prime
control participants and participants primed for 2 min failed to
reach significance, F(l, 92) = 1.35, p &lt; .24</t>
  </si>
  <si>
    <t>F(2,92)=5.50</t>
  </si>
  <si>
    <t>The percentages of correct answers were subjected to a 3
(prime: no-prime vs. 2-min prime vs. 9-min prime) betweensubjects
ANOVA. This analysis yielded a significant main effect,
F(2, 55) = 8.18, p &lt; .002 participants primed for 9 min (M = 58.9) outperformed those
who were primed for 2 min (M = 51.8), F(l, 55) = 4.09, p
&lt; .05, and those who were not primed (M = 45.2), F(\, 55)
= 16.36, p &lt; .001. In addition, participants primed for 2 min
answered more questions correctly than no-prime control participants,
F ( l , 55) = 4.83,p &lt; .04.</t>
  </si>
  <si>
    <t>F(2,55)=8.18</t>
  </si>
  <si>
    <t>The number of questions answered correctly was counted for
each participant. These scores were subjected to a 2 (direction
of prime: intelligent vs. stupid) X 2 (target: stereotype vs. trait)
between-subjects ANOVA.. The only reliable effect was the expected
main effect of direction of prime, F( 1, 39) = 7.12, p &lt;
.02. (see Table 4 for means).</t>
  </si>
  <si>
    <t>F(1,39)=7.12</t>
  </si>
  <si>
    <t>Think different: The merits of unconscious thought in preference development and decision making</t>
  </si>
  <si>
    <t>Dijksterhuis, A</t>
  </si>
  <si>
    <t>OS</t>
  </si>
  <si>
    <t>The measure of interest is how well participants could differentiate
between the attractive apartment and the unattractive apartment.
Hence, difference scores were calculated by subtracting the
attitude toward the unattractive apartment from the attitude toward
the attractive apartment. Both participants in the immediate decision
condition (M   0.47, SD   1.71) and in the conscious thought
condition (M   0.44, SD   1.48) performed poorly. Their scores
did not significantly differ from zero (ts   1.15), indicating no
clear preference for the attractive apartment. Participants in the
unconscious thought condition did better (M   1.23, SD   2.05).
Their score was higher than zero, t(21)   2.75, p   .02.</t>
  </si>
  <si>
    <t>t(21)=2.75</t>
  </si>
  <si>
    <t>Furthermore,
the difference between the unconscious thought condition
and the immediate decision condition was significant,  2(59, N  
60)   3.13, p   .04, one-tailed.</t>
  </si>
  <si>
    <t>chi2(1)=3.13</t>
  </si>
  <si>
    <t>chi2</t>
  </si>
  <si>
    <t>A 3 (experimental condition)   2 (sex of participant) ANOVA
revealed a main effect of condition, F(2, 133)   4.69, p   .02, and
a nonsignificant two-way interaction, F(2, 133)   2.34, p   .13.
Participants in the unconscious thought condition did better than
participants in the immediate decision condition, F(1, 88)   8.07,p   .01, and than participants in the conscious thought condition,
F(1, 84)   4.60, p   .04. The comparison between the unconscious
thought condition and the conscious thought condition also
revealed a significant two-way interaction, F(1, 84)   4.03, p  
.05.</t>
  </si>
  <si>
    <t>F(1,84)=4.60</t>
  </si>
  <si>
    <t>More interesting,
this main effect was qualified by a two-way interaction of Condition
  Roommate, F(2, 111)   2.91, p   .03. Superior recognition
in the immediate condition accurately recognized information of
all roommates, whereas participants in the other conditions showed
impaired recognition of information of the neutral filler roommate.
It seems that both conscious and unconscious thinkers focused on
the attractive and unattractive roommate and “forgot” the irrelevant
filler.</t>
  </si>
  <si>
    <t>F(2,111)=2.91</t>
  </si>
  <si>
    <t>. In
addition, the predicted main effect of condition was obtained, F(2,
63)   4.32, p   .02. Participants in the unconscious thought
condition had higher clustering scores (M   .46, SD   .11) than
participants in the conscious thought condition (M   .37, SD  
18), F(1, 43)   5.50, p   .03, and than participants in the
immediate recall condition (M   .35, SD   .13), F(1, 42)   9.58,
p   .005. These latter two conditions did not differ.</t>
  </si>
  <si>
    <t>F(2,63)=4.32</t>
  </si>
  <si>
    <t>The silence of the library: Environment, situational norm, and social behavior</t>
  </si>
  <si>
    <t>Henk Aarts
Utrecht University
Ap Dijksterhuis
University of Amsterdam</t>
  </si>
  <si>
    <t xml:space="preserve"> DOI: 10.1037/0022-3514.84.1.18</t>
  </si>
  <si>
    <t>The analysis
yielded a significant Prime   Type of Word interaction, F(2,
47)   3.52, p   .04.</t>
  </si>
  <si>
    <t>F(2,47)=3.52</t>
  </si>
  <si>
    <t>ANOVAs revealed no significant main effect of priming on the
two dependent variables (Fs   1), indicating that mood and
arousal were not affected by the prime conditions. ANCOVAs
yielded the same pattern of significant results for gender, prime,
and the interaction effect after controlling for mood—F(1, 62)  
25.70, p   .001; F(2, 62)   3.72, p   .04; and F(2, 62)   1,
respectively—and after controlling for arousal—F(1, 62)   27.35,
p   .001; F(2, 62)   3.37, p   .05; and F(2, 62)   1, respectively.
Taken together, then, these analyses indicate that the observed
pattern of results is neither attributable to changes in mood nor to
variations in arousal</t>
  </si>
  <si>
    <t>F(2,62)=3.72</t>
  </si>
  <si>
    <t>The measure of mannerly behavior was subjected to a 2 (prime:
control vs. restaurant) between-participants ANOVA. In line with
our prediction, the effect of prime was significant, F(1, 38)   5.85,
p   .03.</t>
  </si>
  <si>
    <t>F(1,38)=5.85</t>
  </si>
  <si>
    <t>The Replication Recipe: What makes for a convincing replication</t>
  </si>
  <si>
    <t>Theory</t>
  </si>
  <si>
    <t>Brandt, Mark J.; IJzerman, Hans; Dijksterhuis, Ap; et al.</t>
  </si>
  <si>
    <t>What's in a name: Implicit self-esteem and the automatic self</t>
  </si>
  <si>
    <t>Sander L. Koole
Free University Amsterdam
Ap Dijksterhuis and Ad van Knippenberg
University of Nijmegen</t>
  </si>
  <si>
    <t xml:space="preserve"> DOI: I0.1037//0022-3514.80.4.669</t>
  </si>
  <si>
    <t>More important, however, name letter liking at Time 2 remained
strongly correlated with name letter liking at Time 1, j3 = .56,
f(90) = 6.49, p &lt; .001</t>
  </si>
  <si>
    <t>t(90)=6.49</t>
  </si>
  <si>
    <t>Consistent with predictions, both
name letters and birthdate numbers were evaluated more positively
by participants in the feelings condition than by participants in
reasons condition, F(l, 38) = 7.91, p &lt; .01 (combined Ms = 0.46
against —0.06). The interaction between instruction set and stimulus
type was not reliable, F(l, 38) = 1.14, p = .291</t>
  </si>
  <si>
    <t>F(1,38)=7.91</t>
  </si>
  <si>
    <t>tive responders, F(l, 50) = 13.19, p &lt; .002 (M = 0.80 vs.
M = 0.67). In addition, participants with high relative name letter
evaluations endorsed more positive traits than participants with
low relative name letter evaluations, F(l, 50) = 4.58, p &lt; .04
(M = 0.76 vs. M = 0.70). These main effects were, however,
qualified by the predicted interaction between relative name letter
evaluations and response time, F(l, 50) = 4.20, p &lt; .05</t>
  </si>
  <si>
    <t>F(1,50)=4.20</t>
  </si>
  <si>
    <t>First, the proportions of positive trait endorsements were
analyzed in a 2 (cognitive load: high vs. low) X 2 (relative name
letter evaluations: high vs. low) between-subjects ANOVA. Relevant
means are displayed in Table 3. The analysis showed that
participants under high cognitive load endorsed somewhat more
positive traits than participants under low cognitive load, F(l,
46) = 3.64, p = .06 (M = 0.84 vs. M = 0.79). In addition, the
predicted interaction between cognitive load and relative name
letter evaluations emerged, F(l, 46) = 6.55, p &lt; .02</t>
  </si>
  <si>
    <t>F(1,46)=6.55</t>
  </si>
  <si>
    <t>The unconscious consumer: Effects of environment on consumer behavior</t>
  </si>
  <si>
    <t>Dijksterhuis, A; Smith, PK; van Baaren, RB; et al.</t>
  </si>
  <si>
    <t>JConsumPsy</t>
  </si>
  <si>
    <t>Goals, Attention, and (Un)Consciousness</t>
  </si>
  <si>
    <t>Dijksterhuis, Ap; Aarts, Henk</t>
  </si>
  <si>
    <t xml:space="preserve">ANNUAL REVIEW OF PSYCHOLOGY </t>
  </si>
  <si>
    <t>The cessation of rumination through self-affirmation</t>
  </si>
  <si>
    <t>Sander L. Koole, Karianne Smeets, Ad van Knippenberg, and Ap Dijksterhuis</t>
  </si>
  <si>
    <t>Average A's in the three conditions are presented in
Table 1. The overall effect of experimental condition was significant,
F(2, 54) = 3.57, p &lt; .04. As expected, recognition accuracy
in the irrelevant-affirmation condition was higher than recognition
accuracy in the relevant-affirmation condition, F(l, 54) = 4.24,
p &lt; .05, and recognition accuracy in the immediate-unlinking
condition, F(l, 54) = 6.38, ;&gt; &lt; .02. Recognition accuracy was not
significantly different between the relevant-affirmation and the
immediate-unlinking conditions, F(l, 54) = 0.20, p &lt; .66.</t>
  </si>
  <si>
    <t>F(2,54)=3.57</t>
  </si>
  <si>
    <t>We submitted the mean response latencies for intelligence and
control words to a 3 (experimental condition: irrelevant affirmation,
relevant affirmation, and no-failure control) X 2 (word type:
intelligence vs. control) mixed-model ANOVA with repeated measures
on the second factor. Relevant means are displayed in Table
2. The analysis yielded the expected interaction effect between
experimental condition and word type, F(2, 68) = 3.53, p &lt; .04.
Simple effects analysis showed that participants in the irrelevantaffirmation
condition were quicker to respond to the intelligence
words than to the control words, F(l, 24) = 7.04, p &lt; .02. This
effect did not occur for participants in the relevant-affirmation and
no-failure control conditions (both Fs &lt; 1)</t>
  </si>
  <si>
    <t>F(2,68)=3.53</t>
  </si>
  <si>
    <t>We computed values of A' for each participant. These values
served as the dependent variable. As expected, recognition accuracy
in the irrelevant-affirmation condition was higher than
recognition accuracy in the relevant-affirmation condition, F(l,
62) = 4.11, p &lt; .05 (M = .87 vs. M = .81).</t>
  </si>
  <si>
    <t>F(1,62)=4.11</t>
  </si>
  <si>
    <t>Seeing one thing and doing another: Contrast effects in automatic behavior</t>
  </si>
  <si>
    <t>Ap Dijksterhuis
University of Nijmegen
Russell Spears, Tom Postmes, Diederik A. Stapel,
and Willem Koomen
University of Amsterdam
Ad van Knippenberg
University of Nijmegen
Daan Scheepers
University of Amsterdam</t>
  </si>
  <si>
    <t xml:space="preserve"> DOI:10.1037/0022-3514.75.4.862</t>
  </si>
  <si>
    <t xml:space="preserve"> DOI:10.1037/0022-3514.77.1.111</t>
  </si>
  <si>
    <t>We counted the number of correctly answered questions for
each participant (the indication of intellectual performance) and
subjected these scores to a 2 (direction of prime: intelligent vs.
stupid) X 2 (target: stereotype vs. exemplar) between-subjects
analysis of variance (ANOV\). The only reliable effect was the
predicted two-way interaction, F( 1, 38) = 7.14, p &lt; .02</t>
  </si>
  <si>
    <t>F(1,38)=7.14</t>
  </si>
  <si>
    <t>2a</t>
  </si>
  <si>
    <t>2b</t>
  </si>
  <si>
    <t>For Study 2a, the comparison of means showed a significant
difference, F(2, 47) - 4.68, p &lt; .02. As predicted, participants
in the elderly prime-exemplar judgment condition walked faster
(M = 7.36 s) than both those in the neutral prime-neutral
judgment condition (M = 7.92 s), t(41) - 2.25, p &lt; .03
(pooled variance) and those in the elderly prime-neutral judgment
condition (M = 8.09 s), /(47) = 2.91, p &lt; .005.</t>
  </si>
  <si>
    <t>F(2,47)=4.68</t>
  </si>
  <si>
    <t>The means for Study 2b reveal a very similar overall pattern
to Study 2a (although overall times were longer because of the
longer distance covered): The walking time was quicker in the
elderly prime-elderly exemplar condition (15.66 s) than in the
neutral prime-neutral judgment and elderly prime-neutral
judgment conditions (17.27 and 18.10, respectively), F(2, 36)
— 3.77, p &lt; .04.</t>
  </si>
  <si>
    <t>F(2,36)=3.77</t>
  </si>
  <si>
    <t>The three-way interaction failed to reach significance, F(2,
52) = 1.38. However, given the strong main effect of target
and the specificity of our hypothesis of social comparison, we
continued to do more specific tests (Rosnow &amp; Rosenthal,
1995). First, we performed 2 (condition) between-participants
X 2 (prime) with in-participants ANOVAs on the intelligencerelated
targets, the stupidity-related targets, and the neutral targets
separately. For both the intelligence-related and the neutral
words, no reliable effects emerged (Fs &lt; 1). The analysis on the
target words designating stupidity, however, revealed a reliable
interaction, F( 1, 53) = 5.37, p &lt; .03.</t>
  </si>
  <si>
    <t>F(1,53)=5.37</t>
  </si>
  <si>
    <t>Ap Dijksterhuis</t>
  </si>
  <si>
    <t>I Like Myself but I Don’t Know Why: Enhancing Implicit Self-Esteem by
Subliminal Evaluative Conditioning</t>
  </si>
  <si>
    <t xml:space="preserve"> DOI:10.1037/0022-3514.86.2.345</t>
  </si>
  <si>
    <t>The means are listed in Table 1. As can be seen, the NLE was
more pronounced for participants in the conditioned self-esteem
condition compared with participants in the control condition. For
both initials and full names, this difference was reliable, F(1,
76)   5.15, p   .03; and, F(1, 76)   4.47, p   .04, respectively.
Hence, the results confirmed the hypothesis that evaluative conditioning
enhanced implicit self-esteem</t>
  </si>
  <si>
    <t>F(1,76)=5.15</t>
  </si>
  <si>
    <t>The resulting NLEs were subjected to a 2 (condition: conditioned
self-esteem vs. control)   2 (timing of measurement: before
vs. after treatment) mixed-model analysis of variance (ANOVA).
This analysis yielded the predicted two-way interaction, F(1,
33)   4.32, p   .05. The means are listed in Table 2. Participants
in the conditioned self-esteem condition showed higher implicit
self-esteem after the treatment than before the treatment, relative to
control participants</t>
  </si>
  <si>
    <t>F(1,33)=4.32</t>
  </si>
  <si>
    <t>The mean response latencies for the two blocks were subjected
to a 2 (condition: conditioned self-esteem vs. control)   2 (IAT
block: congruent vs. incongruent) mixed-model ANOVA. This
analysis revealed the predicted two-way interaction, F(1, 14)  
8.84, p   .01</t>
  </si>
  <si>
    <t>F(1,14)=8.84</t>
  </si>
  <si>
    <t>This analysis yielded the two
predicted main effects. First, participants in the conditioned selfesteem
condition exhibited higher implicit self-esteem than participants
in the control condition, F(1, 79)   7.45, p   .01. Second,
participants in the positive-feedback condition showed higher implicit
self-esteem than participants in the negative-feedback condition,
F(1, 79)   4.02, p   .05. The</t>
  </si>
  <si>
    <t>F(1,79)=7.45</t>
  </si>
  <si>
    <t>5a</t>
  </si>
  <si>
    <t>5b</t>
  </si>
  <si>
    <t>Experiment 5a. The mean scores on the mood measure were
subjected to a 2 (condition: conditioned self-esteem vs. control)  
2 (intelligence feedback: negative vs. positive) betweenparticipants
ANOVA. This analysis revealed a main effect of
feedback, indicating that participants who had received negative
feedback reported to be in a worse mood, F(1, 89)   5.57, p   .02.
As predicted, this main effect was qualified by the two-way
interaction, F(1, 89)   4.91, p   .03. As can be seen in Table 5</t>
  </si>
  <si>
    <t>F(1,89)=4.91</t>
  </si>
  <si>
    <t>The only reliable effect was the predicted two-way interaction,
F(1, 51)   4.74, p   .03. As can be seen in Table 5, control
participants behaved the way one would expect. After having
received negative feedback, they persist longer and try to do what
they can to restore self-esteem. High self-esteem participants did
not spend much time on the task, regardless of feedback.</t>
  </si>
  <si>
    <t>F(1,51)=4.74</t>
  </si>
  <si>
    <t>On wildebeests and humans: The preferential detection of negative stimuli</t>
  </si>
  <si>
    <t>Dijksterhuis, A; Aarts, H</t>
  </si>
  <si>
    <t>PsySci</t>
  </si>
  <si>
    <t>The proportions of positive and negative words correctly categorized
as words were calculated for each participant. As expected, negative
words were categorized more often as words (
M
.545,
SD
.27) than
were positive words (
M
.401,
SD
.21),
F
(1, 24)
5.20,
p
.032.</t>
  </si>
  <si>
    <t>F(1,24)=5.20</t>
  </si>
  <si>
    <t>For all participants, the proportions of correctly categorized positive
and negative words were calculated. Confirming our hypothesis,
the proportion of correctly identified negative words (
M
.563,
SD
.22) was higher than the proportion of correctly identified positive
words (M   .480, SD   .23), F(1, 55)   5.27, p   .027. Moreover,
the proportion of negative words categorized correctly also differed
significantly from chance, t(56)   2.14, p   .041.</t>
  </si>
  <si>
    <t>F(1,55)=5.27</t>
  </si>
  <si>
    <t>For all participants, the proportions of correctly evaluated negative
and positive words were determined. Confirming our hypothesis, the
proportion of correctly identified negative words (M   .577, SD  
.13) was higher than the proportion of correctly identified positive
 (M   .513, SD   .11), F(1, 30)   4.55, p   .041.
and negative words were calculated. Confirming our hypothesis,
the proportion of correctly identified negative words (
M
.563,
SD
.22) was higher than the proportion of correctly identified positive
words (M   .480, SD   .23), F(1, 55)   5.27, p   .027. Moreover,
the proportion of negative words categorized correctly also differed
significantly from chance, t(56)   2.14, p   .041.</t>
  </si>
  <si>
    <t>F(1,30)=4.55</t>
  </si>
  <si>
    <t>Where creativity resides: The generative power of unconscious thought</t>
  </si>
  <si>
    <t>Ap Dijksterhuis *, Teun Meurs</t>
  </si>
  <si>
    <t>ConscCog</t>
  </si>
  <si>
    <t>More importantly, both effects were qualified by the predicted two-way
interaction, F(2, 84) = 3.27, p &lt; .05</t>
  </si>
  <si>
    <t>F(2,84)=3.27</t>
  </si>
  <si>
    <t>The items were analyzed with a (3: Condition: Immediate generation vs. conscious thought vs.
unconscious thought) · 2 (Items: Cities and towns vs. villages) mixed-model analysis of variance.
The main effect of item was significant, F(1, 44) = 197.09, p &lt; .001, indicating that participants
listed more cities and towns than villages. Importantly, this main effect was qualified by the predicted
two-way interaction, F(2, 44) = 4.36, p &lt; .02</t>
  </si>
  <si>
    <t>F(2,44)=4.36</t>
  </si>
  <si>
    <t>The items were analyzed with a (3: Condition: Immediate generation vs. conscious thought vs.
unconscious thought) · 2 (Items: Cities and towns vs. villages) mixed-model analysis of variance.
Again, the main effect of item was significant, F(1, 66) = 80.41, p &lt; .001, indicating that participants
listed more cities and towns than villages. Importantly, this main effect was qualified by
the predicted two-way interaction, F(2, 66) = 3.96, p &lt; .05.</t>
  </si>
  <si>
    <t>F(2,66)=3.96</t>
  </si>
  <si>
    <t>Second, the average creativity of the listed items was compared
this time revealing an effect of condition, F(2, 110) = 3.75, p &lt; .03.</t>
  </si>
  <si>
    <t>F(2,110)=3.75</t>
  </si>
  <si>
    <t>The automatic activation of goal-directed behaviour: The case of travel habit</t>
  </si>
  <si>
    <t>HENK AARTS1 AND AP DIJKSTERHUIS2</t>
  </si>
  <si>
    <t>JEnvironPsy</t>
  </si>
  <si>
    <t>3way</t>
  </si>
  <si>
    <t>We subjected the proportions of bicycle and train
responses to an ANOVA, with Typical mode and
Cognitive load as between-participants factors, and
the Habit strength as a within-participant factor.
This analysis yielded a signi¢cant three-way inter-
action, F(1,51) = 4 68, p50 04, supporting the predic-
tion that participants responded di¡erently to
habitual and nonhabitual associations.</t>
  </si>
  <si>
    <t>F(1,51)=4.68</t>
  </si>
  <si>
    <t>To plan or not to plan? Goal achievement or interrupting the performance of mundane behaviors</t>
  </si>
  <si>
    <t>HENK AARTS1*, AP DIJKSTERHUIS2
and CEES MIDDEN1</t>
  </si>
  <si>
    <t>EJSP</t>
  </si>
  <si>
    <t>First, the mean proportion of goal completion was 65 per cent, demonstrating that
26 out of 40 participants succeeded in interrupting the task of walking from the lab to
the cafeteria by collecting the coupon. However, the analysis revealed that partici-
pants who formed related implementations intentions were far more successful in
doing this (M  80 per cent) compared with the control group (M  50 per cent), as
indicated by a signi®cant eect of Planning, w2(1)  4.05, p50.05</t>
  </si>
  <si>
    <t>chi2(1)=4.05</t>
  </si>
  <si>
    <t>Where is the love? The social aspects of mimicry</t>
  </si>
  <si>
    <t>van Baaren, Rick; Janssen, Loes; Chartrand, Tanya L.; et al.</t>
  </si>
  <si>
    <t>PHILOSOPHICAL TRANSACTIONS OF THE ROYAL SOCIETY B-BIOLOGICAL SCIENCES</t>
  </si>
  <si>
    <t>Motivated social cognition: Need for closure effects on memory and judgment</t>
  </si>
  <si>
    <t>Ap DijksterhuisAd van KnippenbergArie W. KruglanskiCarel Schaper</t>
  </si>
  <si>
    <t>JESP</t>
  </si>
  <si>
    <t>First a main e¤ect for
need for closure was found. Subjects high in need for closure performed worse
on the free recall task compared to subjects low in need for closure
(F(1,25)\5.03, p\.005). As predicted, this main e¤ect, however, was qualiÞed
by an interaction of need for closure by type of behavioral description
(F(1,25)\4.43, p\.05).</t>
  </si>
  <si>
    <t>F(1,25)=4.43</t>
  </si>
  <si>
    <t>These two main e¤ects were
qualiÞed by an interaction of need for closure by type of behavioral description
(F(2,27)\3.87, p\.04).</t>
  </si>
  <si>
    <t>F(2,27)=3.87</t>
  </si>
  <si>
    <t>On the psychology of drinking: Being thirsty and perceptually ready</t>
  </si>
  <si>
    <t>Henk Aarts*
Leiden University, The Netherlands
Ap Dijksterhuis
University of Amsterdam, The Netherlands
Peter De Vries
Eindhoven University of Technology, The Netherlands</t>
  </si>
  <si>
    <t>BritishJPsy</t>
  </si>
  <si>
    <t>The analysis revealed a non-signicant main effect
of Treatment, F(2, 54) 5 1.37, n.s. Furthermore, the main effect of Type of item was
non-signicant, F(2, 54) 5 1.75, n.s. However, the interaction between Treatment and
Type of item was reliable, F(2, 54) 5 3.45, p &lt; .04.</t>
  </si>
  <si>
    <t>F(2,54)=3.45</t>
  </si>
  <si>
    <t>Indeed, the difference score
{(number of drinking-related items) 2 (number of non-drinking related items)} was
more positive in the thirst condition (M 5 2 0.14) than in the control condition
(M 5 2 0.68), Mann-Whitney U 5 659, p &lt; .05 (one-tailed).</t>
  </si>
  <si>
    <t>U = 659</t>
  </si>
  <si>
    <t>Ap Dijksterhuis
University of Nijmegen, Nijmegen, The Netherlands
Henk Aarts
University of Leiden, Leiden, The Netherlands
John A. Bargh
New York University
and
Ad van Knippenberg
University of Nijmegen, Nijmegen, The Netherlands</t>
  </si>
  <si>
    <t>On the Relation between Associative Strength
and Automatic Behavior</t>
  </si>
  <si>
    <t>These scores were subjected to a 2 (prime: elderly prime versus no prime
control) 3 2 (contact with the elderly: a lot versus a little) ANOVA. The only
effect emerging was the predicted two-way interaction [F(1, 71)54.06,</t>
  </si>
  <si>
    <t>F(1,71)=4.06</t>
  </si>
  <si>
    <t>Recall. The recall scores were subjected to a 2 (prime: elderly prime versus no
prime control) 3 2 (contact with the elderly: a lot versus a little) ANOVA. The
only effect emerging was the predicted two-way interaction [F(1, 36) 5 4.26,
p , .05].</t>
  </si>
  <si>
    <t>F(1,36)=4.26</t>
  </si>
  <si>
    <t>On the benefits of thinking unconsciously: Unconscious thought can increase post-choice satisfaction</t>
  </si>
  <si>
    <t>Ap Dijksterhuis ¤, Zeger van Olden</t>
  </si>
  <si>
    <t>The satisfaction scores were subjected to an analysis of
covariance with Condition and as a factor and Knowledge of art as a covariate1. The eVect of Condition was signiWcant,
F(2, 85)D3.71, p &lt; .03,  2D.08.</t>
  </si>
  <si>
    <t>F(2,85)=3.71</t>
  </si>
  <si>
    <t>The Merits of Unconscious
Thought in Creativity</t>
  </si>
  <si>
    <t>Chen-Bo Zhong,1 Ap Dijksterhuis,2 and Adam D. Galinsky3</t>
  </si>
  <si>
    <t>We excluded response latencies more than 1,000 ms and less
than 300 ms (Bargh et al., 1995) before submitting the data to a
3 (processing style: conscious thought vs. unconscious thought
vs. mere distraction)   2 (target words: RAT answers vs. control
words) mixed analysis of variance. There was a significant twoway
interaction, F(2, 91) 5 3.42, p 5 .037, prep 5 .90 (see
Fig. 1). As expected,</t>
  </si>
  <si>
    <t>F(2,91)=3.42</t>
  </si>
  <si>
    <t>Experiment 2 supported our predictions. We did not find any
differenc</t>
  </si>
  <si>
    <t>No Effect</t>
  </si>
  <si>
    <t>Behavioral indecision: Effects of self-focus on automatic behavior</t>
  </si>
  <si>
    <t>Dijksterhuis, A; Van Knippenberg, A</t>
  </si>
  <si>
    <t>SocCog</t>
  </si>
  <si>
    <t>The numbers were subjected to a 2 (Prime: politicians vs. no prime) x 2
(Self-focus: high versus low) between-participants ANOV A. The only
reliable effect was the interaction between prime and self-focus (F(l,75)
= 4.15; p &lt; .05).</t>
  </si>
  <si>
    <t>F(1,75)=4.15</t>
  </si>
  <si>
    <t>This analysis yielded a main effect of prime. Participants
primed with professors outperformed those who were primed with soccer
hooligans (F(l,66) = 7.36, p &lt; .01).
More importantly, the two-way interaction was also significant
(F(l,66) = 9.06, p &lt; .004).Relevant contrasts
showed that participants primed with professors performed worse
under heightened self-focus conditions than under control conditions
(F(l,66) = 5.20, p &lt; .03) and that participants primed with soccer-
hooligans performed better under control conditions than under
conditions of heightened self-focus, although this latter effect just failed
to reach significance (F(l,66) = 4.00, p &lt; .06).</t>
  </si>
  <si>
    <t>F(1,66)=5.20</t>
  </si>
  <si>
    <t>Simone M. Ritter a, Rodica Ioana Damian b,⁎, Dean Keith Simonton b, Rick B. van Baaren a, Madelijn Strick a,
Jeroen Derks a, Ap Dijksterhuis a</t>
  </si>
  <si>
    <t>We conducted anANCOVAwith cognitive flexibility as the dependent
variable, and condition as the between-subjects factor. Because cognitive
flexibility was correlated with verbal fluency, that is, the total number of
ideas participants generated (r=.62), and we wanted to investigate the
effect of condition on people's pure cognitive flexibility,we entered verbal
fluency as a covariate. The analysis revealed a main effect of condition,
F (2, 57)=3.31, pb.05, ŋ2=.10</t>
  </si>
  <si>
    <t>F(2,57)=3.31</t>
  </si>
  <si>
    <t>As in Experiment 1, cognitive flexibility was highly correlated with verbal
fluency, that is, the total number of ideas generated, for both tasks
(r=.78 and r=.89, respectively). Therefore,we included verbal fluency
as a covariate in both ANCOVAs, to investigate the effect of condition on
pure cognitive flexibility. There was a significant effect of condition on
cognitive flexibility for the “sound task,” F (3, 74)=3.68, pb.02,
ŋ2=.13, as well as for the “brick task,” F (3, 76)=4.01, pb.02,
ŋ2=.14. To test our hypothesis that participants in the Active-Schema-
Violation</t>
  </si>
  <si>
    <t>F(3,74)=3.68</t>
  </si>
  <si>
    <t>The knife that cuts both ways: Facilitated and inhibited access to traits as a result of stereotype activation</t>
  </si>
  <si>
    <t>AP DIJKSTERHUIS AND AD VAN KNIPPENBERG</t>
  </si>
  <si>
    <t>This analysis indeed
revealed the predicted two-way interaction of prime by trait type
(F(2, 93)\8.09, p\.002)The facilitation and inhibition e¤ects were statistically reliable. Consistent
traits were responded to faster when subjects were primed compared to
response latencies for the same traits in the no-prime control conditions
(F(1, 93)\5.91, p\.02). Furthermore, response latencies were higher for
inconsistent traits compared to latencies for these traits under no-prime
control conditions (F(1, 93)\4.09, p\.05).</t>
  </si>
  <si>
    <t>F(1,93)=5.91</t>
  </si>
  <si>
    <t>The predicted interaction of prime with trait type was highly
signiÞcant (F(2, 49)\8.76, p\.002). Recognition percentages for di¤erent
types of traits did not di¤er under no-prime control conditions (F(2, 49)\1.48,
ns). As predicted, recognition for di¤erent traits in the prime condition di¤ered
(F(2, 49)\8.41, p\.002).</t>
  </si>
  <si>
    <t>As predicted, the prime]trait type interaction was signiÞcant
(F(2, 57)\8.31, p\.002). Again, no di¤erential recognition percentages were
observed under no-prime control conditions (F(2, 57)\1.20, ns), while these
di¤erences were highly signiÞcant under prime conditions (F(2, 57)\21.63,
p\.001).</t>
  </si>
  <si>
    <t>F(2,57)=8.31</t>
  </si>
  <si>
    <t>F(2,49)=8.76</t>
  </si>
  <si>
    <t>Pamela K. Smith a,*, Danie¨l H.J. Wigboldus b, Ap Dijksterhuis</t>
  </si>
  <si>
    <t>Responses to the 7 trait pairs related to power were
averaged together (a = .83). Abstract-thought participants
(M = 6.08, SD = 1.03) rated themselves higher on these
power-relevant traits than concrete-thought participants
(M = 5.61, SD = 1.14), F(1,110) = 5.27, p = .02,</t>
  </si>
  <si>
    <t>F(1,110)=5.27</t>
  </si>
  <si>
    <t>Abstract-thought participants (M = 3.60, SD = 1.95)
found the how/why task more difficult than concretethought
participants (M = 2.70, SD = 1.72), F(1, 92) =
5.55, p = .02, g2p
¼ :06</t>
  </si>
  <si>
    <t>F(1,92)=5.55</t>
  </si>
  <si>
    <t>A 3 (Thought condition: concrete vs. control vs.
abstract) · 2 (Role: low-power vs. high-power) mixedmodel
ANOVA was run on ratings of interest in the roles,
with the last factor within participants. Only the two-way
interaction was significant, F(2, 141) = 3.27, p = .04,
g2p
¼ :04.</t>
  </si>
  <si>
    <t>F(2,141)=3.27</t>
  </si>
  <si>
    <t>Of course, since abstract-thought participants indeed
tended to remove the strings themselves more often, this
heightened sense of control may have merely reflected reality.
However, when only the trials in which participants
removed the string themselves were examined,2 abstractthought
participants (M = 2.23, SD = 0.85) still rated themselves
as more definitely in control than concrete-thought
participants (M = 2.72, SD = 1.00), F(1, 56) = 4.02,
p &lt; .05, g2p
¼ :07. Furthermore, actual performance did not
mediate the relationship between thought and rated sense
of control according to a Sobel test (Baron &amp; Kenny,
1986), z =  1.17, p = .24</t>
  </si>
  <si>
    <t>F(1,56)=4.02</t>
  </si>
  <si>
    <t>Ap Dijksterhuis a,¤, Jesse Preston b, Daniel M. Wegner c, Henk Aarts d</t>
  </si>
  <si>
    <t>Effects of subliminal priming of self and God on
self-attribution of authorship for events</t>
  </si>
  <si>
    <t>Reported feelings of authorship were recoded so that
higher scores indicated greater feelings of own authorship.
The mean overall feeling of authorship was calculated for
the word and the nonword trials, and for the experimental
and the control prime. These means were subjected to a
within-subjects analysis of variance. Feeling of authorship
was indeed higher after Self-primes (MD3.83, SDD.68)
than after control primes (MD3.64, SDD.74), F(1, 14)D
5.02, p &lt; .05,  2D.21.</t>
  </si>
  <si>
    <t>F(1,14)=5.02</t>
  </si>
  <si>
    <t>Reported feelings of authorship were recoded so that
higher scores indicated greater feelings of own authorship.
The mean overall feeling of authorship was calculated for
all trials, and for each speciWc prime. There was an overall
diVerence among the three primes on feelings of authorship,
F(2, 28)D5.13, p &lt; .05,  2D.27</t>
  </si>
  <si>
    <t>F(2,28)=5.13</t>
  </si>
  <si>
    <t>The mean overall feeling of authorship was calculated
for the experimental God and the control prime. These
means were subjected to a 2 (belief in God: Yes versus
No)£2 (prime: God versus Control) mixed analysis of variance.
The main eVect for Belief was signiWcant,
F(1,53)D4.45, p &lt; .05,  2D.08, however, this eVect was
qualiWed by the two-way interaction, F(1, 53)D5.49, p&lt;.05,
 2D.10.</t>
  </si>
  <si>
    <t>F(1,53)=5.49</t>
  </si>
  <si>
    <t>When stereotypes get in the way: Stereotypes obstruct stereotype-inconsistent trait inferences</t>
  </si>
  <si>
    <t>Danie¨l H. J. Wigboldus and Ap Dijksterhuis
University of Amsterdam
Ad van Knippenberg
University of Nijmegen</t>
  </si>
  <si>
    <t>The remaining RTs were analyzed in a 2 (stereotype consistency:
consistent vs. inconsistent)   2 (sentence type: verb vs.
trait)   2 (probe type: verb vs. trait) within-subject analysis of
variance (ANOVA). A significant three-way interaction among
stereotype consistency, sentence type, and probe type was obtained,
F(1, 41)   5.65, p   .05</t>
  </si>
  <si>
    <t>F(1,41)=5.65</t>
  </si>
  <si>
    <t>The RTs remaining after the cut-off were analyzed in a 3
(stereotype consistency: consistent vs. neutral vs. inconsistent)
within-subject ANOVA. As predicted, a significant main effect
was found, F(2, 43)   17.50, p   .001 (see Table 3</t>
  </si>
  <si>
    <t>F(2,43)=17.50</t>
  </si>
  <si>
    <t>The remaining RTs were analyzed in a 3 (category label: consistent
vs. inconsistent vs. neutral) within-subject ANOVA. As
predicted, the ANOVA revealed a significant main effect for
stereotype category, F(2, 54)   5.23, p   .01</t>
  </si>
  <si>
    <t>F(2,54)=5.23</t>
  </si>
  <si>
    <t>The remaining RTs were analyzed in a 2 (category label: consistent
vs. inconsistent)   2 (prime condition: prime before vs.
prime after) within-subject ANOVA. On the basis of our hypothesis,
we expected longer RTs for stereotype-consistent than for
stereotype-inconsistent category–sentence combinations, but only
when a category label was presented before a stimulus sentence. A
significant two-way interaction between category label and prime
condition supported these predictions, F(1, 59)   9.08, p   .005
(see Table 5).</t>
  </si>
  <si>
    <t>F(1,59)=9.08</t>
  </si>
  <si>
    <t>the statistical analysis because of the cut-off criteria.
The remaining RTs were analyzed in a 2 (category label: consistent
vs. inconsistent)   2 (prime condition: prime before vs.
prime after) within-subject ANOVA. On the basis of our hypothesis,
we expected longer RTs for stereotype-consistent than for
stereotype-inconsistent category–sentence combinations, but only
when a category label was presented before a stimulus sentence. A
significant two-way interaction between category label and prime
condition supported these predictions, F(1, 52)   5.38, p   .05
(see Table 6).</t>
  </si>
  <si>
    <t>F(1,52)=5.38</t>
  </si>
  <si>
    <t>Ap Dijksterhuis
University of Nijmegen, Nijmegen, The Netherlands
Russell Spears
University of Amsterdam, Amsterdam, The Netherlands
and
Vincent Le´pinasse</t>
  </si>
  <si>
    <t>Reflecting and deflecting stereotypes: Assimilation and contrast in impression formation and automatic behavior</t>
  </si>
  <si>
    <t>The only effect emerging
was the predicted two-way interaction [F(1, 151)5
4.18,p , .05]. As can be seen i</t>
  </si>
  <si>
    <t>F(1,151)=4.18</t>
  </si>
  <si>
    <t>this effect was qualified
by the predicted two-way interaction [F(1, 77) 5 12.71, p ,
.001]. Participants who formed their impressions of the
elderly person under load were slower than participants
under control conditions while people who formed their
impressions under no-load conditions were faster. Additional
analyses demonstrated that the assimilation effect—a
comparison between the elderly and the young condition
under load—was reliable [t(77) 5 1.96, p , .03, one tailed].
The contrast effect—a comparison between the elderly-one
person condition and the young-one person condition—was
also significant [t(77) 5 2.87, p , .005].</t>
  </si>
  <si>
    <t>t(77) = 1.96</t>
  </si>
  <si>
    <t>Consequences of stereotype suppression and internal suppression motivation: A self-regulation approach</t>
  </si>
  <si>
    <t>Ernestine H. Gordijn
University of Groningen
Inge Hindriks
University of Nijmegen
Willem Koomen
Ap Dijksterhuis
University of Amsterdam
Ad Van Knippenberg
University of Nijmegen</t>
  </si>
  <si>
    <t>PSPB</t>
  </si>
  <si>
    <t>Self-control. A 2 (stereotype suppression) × 2 (internal
suppression motivation) ANOVA revealed a main effect
for stereotype suppression, F(1, 47) = 5.44, p &lt; .05, and a
main effect for internal suppression motivation, F(1, 47) =
5.07, p &lt; .05. These effects indicate that suppression of
stereotypes leads to more self-control compared to not
suppressing stereotypes and that people with a low internal
motivation to suppress have to engage in more selfcontrol
compared to people with high internal suppression
motivation. However, there is also a significant
interaction between stereotype suppression and internal
suppression motivation, F(1, 47) = 4.88, p &lt; .05. Means
are reported in Table 1.</t>
  </si>
  <si>
    <t>F(1,47)=4.88</t>
  </si>
  <si>
    <t>The 2 (stereotype suppression) × 2 (internal suppression
motivation)ANCOVArevealed a significant interaction
between stereotype suppression and suppression
motivation, F(1, 76) = 5.15, p &lt; .05. M</t>
  </si>
  <si>
    <t>.01. The 2 (stereotype suppression) × 2 (internal suppression
motivation) ANCOVA revealed a significant
interaction, F(1, 52) = 6.16, p &lt; .05</t>
  </si>
  <si>
    <t>F(1,52)=6.16</t>
  </si>
  <si>
    <t>The 2 (stereotype suppression) × 2 (internal
suppression motivation) ANOVA revealed a significant
interaction, F(1, 128) = 6.83, p &lt; .01. Means are reported
in Table 1.</t>
  </si>
  <si>
    <t>F(1,128)=6.83</t>
  </si>
  <si>
    <t>Meta-Analysis</t>
  </si>
  <si>
    <t>A META-ANALYSIS ON UNCONSCIOUS THOUGHT EFFECTS</t>
  </si>
  <si>
    <t>Strick, Madelijn; Dijksterhuis, Ap; Bos, Maarten W.; et al.</t>
  </si>
  <si>
    <t>Effect of social category priming on personal attitudes</t>
  </si>
  <si>
    <t>Kerry Kawakami,
1
John F. Dovidio,
2
and Ap Dijksterhuis
3</t>
  </si>
  <si>
    <t>The analysis of participants’ combined attitudes, in which items
were appropriately reverse-scored, demonstrated, as anticipated, that
participants’ attitudes were more consistent with elderly attitudes in
the elderly-priming condition (M   4.68) than in the young-peoplepriming
condition (M   4.01), F(1, 35)   4.57, p   .05.</t>
  </si>
  <si>
    <t>F(1,35)=4.57</t>
  </si>
  <si>
    <t>As expected, this effect was qualified by a Prime   Format
interaction, F(1, 44)   7.64, p   .01. Whereas participants’ own attitudes
were more consistent with attitudes of the elderly after being primed
with that category (M   3.88) than in the no-prime condition (M   3.22),
F(1, 47)   6.09, p   .05</t>
  </si>
  <si>
    <t>F(1,44)=7.64</t>
  </si>
  <si>
    <t>The results supported the prediction and were consistent with the
results of Studies 1 and 2. Participants’ attitudes were more conservative
after subliminal priming with elderly words (
M
4.57) than after
priming with words unrelated to the elderly (
M
4.18),
F
(1, 63)
4.31,
p
.05.</t>
  </si>
  <si>
    <t>F(1,63)=4.31</t>
  </si>
  <si>
    <t>this effect was qualified by the predicted interaction,
F(1, 44)   4.05, p   .05</t>
  </si>
  <si>
    <t>F(1,44)=4.05</t>
  </si>
  <si>
    <t>Maarten W. Bos *, Ap Dijksterhuis, Rick B. van Baaren</t>
  </si>
  <si>
    <t>The difference scores were compared in an analysis of variance.
A main effect of condition was found,
F(2,44) = 12.53, p &lt; .01, g2 = 0.36. The attitude difference
score for the participants in the unconscious thought condition
(M = 7.00, SD = 4.04) differed significantly from the
attitude difference score for the participants in the conscious
thought condition (M = 1.26, SD = 3.49), F(1, 32) = 19.71,
p &lt; .01, g2 = 0.38, and from the attitude difference score for
the participants in the mere distraction condition (M = 0.54,
SD = 4.29), F(1,26) = 16.83, p &lt; .01, g2 = 0.39.</t>
  </si>
  <si>
    <t>F(2,44)=12.53</t>
  </si>
  <si>
    <t>Null Effect</t>
  </si>
  <si>
    <t>In order to compare the amount of clustering in memory
of the information, a clustering score was computed per
participant. We did this by calculating conditional probabilities
in the free recall protocol (see Dijksterhuis, 2004;
Hamilton, Driscoll, &amp; Worth, 1989; and Dijksterhuis &amp;
van Knippenberg, 1996). The number of same-trait
sequences (e.g., an intelligent behavior recalled after
another intelligent behavior) was divided by the total number
of behaviors recalled minus one. Higher clustering
scores represent more integration and organization in
memory of the information. Indeed, the clustering scores
were higher in the unconscious thought condition
(M = 0.45, SD = 1.56) than in the mere distraction condition
(M = 0.28, SD = 1.54), t(1, 38) = 3.45, p &lt; .01,
g2 = 0.24.</t>
  </si>
  <si>
    <t>wrong t-value reported</t>
  </si>
  <si>
    <t>1b</t>
  </si>
  <si>
    <t>The predicted interaction was significant,
F(1, 136) = 4.12, p &lt; .05, gp
2 = .03. Participants</t>
  </si>
  <si>
    <t>F(1,136)=4.12</t>
  </si>
  <si>
    <t>Predicting Soccer Matches After Unconscious and Conscious Thought as a Function of Expertise</t>
  </si>
  <si>
    <t>Ap Dijksterhuis,1 Maarten W. Bos,1 Andries van der Leij,2 and Rick B. van Baaren</t>
  </si>
  <si>
    <t>This analysis revealed a
main effect of expertise, F(1, 346) 5 6.48, p &lt; .02, prep 5 .93,
Z2 5 .02, and, more important, a significant two-way interaction,
F(2, 346)54.49, p&lt;.02, prep5.93,</t>
  </si>
  <si>
    <t>F(2,346)=4.49</t>
  </si>
  <si>
    <t>This analysis revealed a
main effect of expertise, F(1, 110) 5 8.39, p &lt; .008, prep 5 .96,
Z2 5 .07, and a significant two-way interaction, F(2, 110) 5
3.45, p&lt;.04, prep5.89, Z25.06. As illustrated</t>
  </si>
  <si>
    <t>F(2,110)=3.45</t>
  </si>
  <si>
    <t>Perspective taking eliminates differences in co-representation of out-group members' actions</t>
  </si>
  <si>
    <t>Barbara C. N. Mu¨ ller • Simone Ku¨hn •
Rick B. van Baaren • Ron Dotsch • Marcel Brass •
Ap Dijksterhuis</t>
  </si>
  <si>
    <t>ExpBrainRes</t>
  </si>
  <si>
    <t>Furthermore, a significant interaction between hand colour
and compatibility was obtained, F(1,24) = 4.82, P = .04,
gq2 = .17 (Fig. 2).</t>
  </si>
  <si>
    <t>F(1,24)=4.82</t>
  </si>
  <si>
    <t>As predicted, the
three-way interaction was significant, F(1,38) = 4.26</t>
  </si>
  <si>
    <t>F(1,38)=4.26</t>
  </si>
  <si>
    <t>When Pinocchio acts like a human, a wooden hand becomes embodied. Action co-representation for non-biological agents</t>
  </si>
  <si>
    <t>Barbara C.N. Müllera,∗, Marcel Brassb, Simone Kühnb, Chia-Chin Tsaic,
Wieteke Nieuwboera, Ap Dijksterhuisa, Rick B. van Baarena</t>
  </si>
  <si>
    <t>Neuropsychologia</t>
  </si>
  <si>
    <t>A 2 (video: Pinocchio vs. biological)×2 (interaction partner:
human hand vs. wooden hand) repeated measures analysis on the
difference scores revealed no main effects for video nor interaction
partner, F‘s &lt; 1. However, a significant interaction between video
and interaction partner was found, F(1,65) = 4.06, p &lt; .05,  2  = .06.</t>
  </si>
  <si>
    <t>F(1,65)=4.06</t>
  </si>
  <si>
    <t>How often did I do it? Experienced ease of retrieval and frequency estimates of past behavior</t>
  </si>
  <si>
    <t>Henk Aarts a,*, Ap Dijksterhuis b</t>
  </si>
  <si>
    <t>Acta Psychologica</t>
  </si>
  <si>
    <t>Frequency estimates of past bicycle use. Analysis of variances revealed a signi®cant
main eect of the Number of recalled examples, F(1,76)4.17, p&lt; 05. Inspection of
the means for both conditions showed that participants who generated 3 travel locations
reported a higher estimation of past bicycle use (M37.74) than participants
who generated 8 travel locations (M25.88</t>
  </si>
  <si>
    <t>F(1,76)=4.17</t>
  </si>
  <si>
    <t>However, participants who were instructed to be accurate tended to
estimate the frequency of past bike use as equal after recalling 3 (M46.56) or 8
locations (M50.63). This pattern was re¯ected in a signi®cant Number of Recalled
examples ´ Accuracy motivation interaction, F(1,96)3.99, p&lt; 0.05</t>
  </si>
  <si>
    <t>F(1,96)=3.99</t>
  </si>
  <si>
    <t>Psychosocial work characteristics and sleep quality: a systematic review of longitudinal and intervention research</t>
  </si>
  <si>
    <t>Reaction in action: Intergroup contrast in automatic behavior</t>
  </si>
  <si>
    <t>Russell Spears
Cardiff University/University of Amsterdam
Ernestine Gordijn
University of Groningen
Ap Dijksterhuis
University of Amsterdam
Diederik A. Stapel
University of Groningen</t>
  </si>
  <si>
    <t>This produced the
predicted two-way interaction, F(1, 37) = 4.54, p &lt; .04,</t>
  </si>
  <si>
    <t>F(1,37)=4.54</t>
  </si>
  <si>
    <t>Although these two sets of time measurements are not
directly comparable, when entered into a repeated measures
ANOVA, they produced the expected interaction,
reflecting the predicted reversal of the effect, F(1, 41) =
6.14, p &lt; .017.</t>
  </si>
  <si>
    <t>F(1,41)=6.14</t>
  </si>
  <si>
    <t>However, this interaction was qualified by the predicted
three-way interaction, F(1, 71) = 4.11, p &lt; .05.
When the elderly stereotype was not activated, no differences
are found (all Fs &lt; 2.28). When the elderly stereotype
was activated, a significant interaction was obtained
between the intergroup prime and the two stereotypes</t>
  </si>
  <si>
    <t>F(1,71)=4.11</t>
  </si>
  <si>
    <t>This analysis revealed an
interaction between prejudice and the intergroup comparison
(activated or not), F(1, 82) = 4.25, p &lt; .05</t>
  </si>
  <si>
    <t>F(1,82)=4.25</t>
  </si>
  <si>
    <t>The Devil Is in the Deliberation: Thinking Too Much Reduces Preference Consistency</t>
  </si>
  <si>
    <t>JConsumRes</t>
  </si>
  <si>
    <t>LORAN F. NORDGREN
AP DIJKSTERHUIS</t>
  </si>
  <si>
    <t>In this and the remaining studies, higher scores characterize
greater inconsistency. As predicted, participants
who made deliberative evaluations were more inconsistent
in their preferences (M = 7.85; SD = 2.93) than participants
who made nondeliberative evaluations (M = 5.83;
SD = 2.54, F(1, 32) = 4.30, p = .05</t>
  </si>
  <si>
    <t>F(1,32)=4.30</t>
  </si>
  <si>
    <t>Preference Consistency. We tested whether deliberation
hindered the consistency of participants' preferences for the
paintings. As expected, participants who deliberated were
more inconsistent in their preferences (M ~ 3.82; SD =
1.83) than participants who did not deliberate (M = 3.09;
SD = 1.38, F(l, 73) = 3.81, p = .05</t>
  </si>
  <si>
    <t>F(1,73)=3.81</t>
  </si>
  <si>
    <t>We predicted that participants
in the deliberation condition would form more inconsistent
preferences than would participants in the nondeliberation
and no-instruction conditions. As predicted, the deliberation
condition formed more inconsistent preferences (M =
4.72; SD = 1.66) than did the nondeliberation condition
(M = 3.19; SD = 1.71) and the no-instruction condition
(M = 3.44; SD = 2.21, F(2,60) = 3.81, p = .028),</t>
  </si>
  <si>
    <t>F(2,60)=3.81</t>
  </si>
  <si>
    <t>Preference Consistency. We examined the effect of the
manipulation on the preference consistency for the two
apartment types (simple vs. complex) using a repeated measures
ANOV A. There was a main effect for apartment type,
as participants were more inconsistent in evaluating the complex
apartments (M = 5.95; SD = 3.40) than the simple
apartments (M = 4.70; SD = 2.60, F(I, 90) = 6.00, p =
.01), 112 = .06.
Crucially, there was an interaction between apartment complexity
and processing style (F = 3.56, p = .06), 112 = 04.
For the complex apartments, deliberation led to more inconsistent
preferences (M = 6.60; SD = 3.27) than did nondeliberation
(M = 5.18; SD = 3.13, F(!,90) = 4.06, p =
.04),112 = .04. However, for the simple apartments there was
no difference between the deliberation (M = 4.54; SD =
2.75) and the nondeliberation conditions (M = 4.91; SD =
2.43, F(l, 90) = 0.46, NS; see fig. I).</t>
  </si>
  <si>
    <t>F(1,90)=6.00</t>
  </si>
  <si>
    <t>Preference Consistency. We predicted a linear trend,
with participants who focused on only one attribute (simple
deliberation) expected to be the most consistent in their
preferences, whereas participants who incorporated a large
number of attributes into their evaluation (complex deliberation)
expected to be the least consistent. In support of
this prediction, participants in the simple deliberation condition
formed more consistent preferences (M = 5.61;
SD = 2.69) than did participants in the control deliberation
condition (M = 6.83; SD = 2.34) and the complex deliberation
condition (M = 7.25; SD = 2.80, F(2,93) = 3.53,
p = .03), 1/2 = .07 (see fig.</t>
  </si>
  <si>
    <t>F(2,93)=3.53</t>
  </si>
  <si>
    <t>Development and duration of accelerated degradation of nematicides in different soils</t>
  </si>
  <si>
    <t>Wrong Author</t>
  </si>
  <si>
    <t>The Importance of the Default Mode Network in Creativity-A Structural MRI Study</t>
  </si>
  <si>
    <t>S I M O N E K €UH N
S I M O N E M . R I T T E R
B A R B A R A C . N . M €UL L E R
R I C K B . V A N B A A R E N
M A R C E L B R A S S
A P D I J K S T E R H U I S</t>
  </si>
  <si>
    <t>JCreativeBeh</t>
  </si>
  <si>
    <t>No Focal Hypothesis Test</t>
  </si>
  <si>
    <t>SIMONE M. RITTER1 , MADELIJN STRICK1, MAARTEN W. BOS2 ,
RICK B . VAN BAAREN1 and AP DIJKSTERHUIS1</t>
  </si>
  <si>
    <t>Good morning creativity: task reactivation during sleep
enhances beneficial effect of sleep on creative performance</t>
  </si>
  <si>
    <t>JSleepRes</t>
  </si>
  <si>
    <t>An anova with average creativity as the dependent variable
and sleeping condition as the between-subject factor
revealed a main effect of sleeping condition (F2,46 = 3.65,
P = 0.034, g2 = 0.14). As shown in Fig. 1, participants 
average creativity score was higher in the sleep-with-conditioned-
odor condition than in the sleep-with-control-odor
condition (t28 = 2.27, P = 0.031) and the sleep-with-no-odor
condition (t34 = 2.11, P = 0.042). Performance in the latter
two conditions did not differ (t30 = 0.26, P = 0.797).</t>
  </si>
  <si>
    <t>F(2,46)=3.65</t>
  </si>
  <si>
    <t>How Does Not Responding to Appetitive Stimuli Cause Devaluation: Evaluative Conditioning or Response Inhibition?</t>
  </si>
  <si>
    <t>Zhang Chen, Harm Veling, and Ap Dijksterhuis
Radboud University
Rob W. Holland</t>
  </si>
  <si>
    <t xml:space="preserve"> http://dx.doi.org/10.1037/xge0000236</t>
  </si>
  <si>
    <t>JEP-General</t>
  </si>
  <si>
    <t>To test whether the decrease in liking differed for different
training conditions, we first ran a repeated-measures ANOVA with
training condition as the within-subject factor and the difference
score as the dependent variable. The main effect of training condition
was significant, F(3, 120)   7.42, p   .001,</t>
  </si>
  <si>
    <t>F(3,120)=7.42</t>
  </si>
  <si>
    <t>The main effect of food training condition from repeated-measures
ANOVA was significant, F(3, 111)   15.41, p   .001,  2   .294
(see Figure 2).</t>
  </si>
  <si>
    <t>F(3,111)=15.41</t>
  </si>
  <si>
    <t>The main effect of training condition on difference score in
repeated-measures ANOVA was significant, F(2, 84)   8.52, p  
.001,  2   .169 (see Figure 2).</t>
  </si>
  <si>
    <t>F(2,84)=8.52</t>
  </si>
  <si>
    <t>4a</t>
  </si>
  <si>
    <t xml:space="preserve">The main effect of training condition was significant, F(2,
52)   9.85, p   .001,  </t>
  </si>
  <si>
    <t>F(2,52)=9.85</t>
  </si>
  <si>
    <t>4b</t>
  </si>
  <si>
    <t>No Effect Predicted</t>
  </si>
  <si>
    <t>The main effect of training condition was significant, F(2, 76)  
6.91, p   .002,  2   .154 (see Figure 3). The difference scores were:
untrained, M   5.43, SD   11.62; go,</t>
  </si>
  <si>
    <t>F(2,76)=6.91</t>
  </si>
  <si>
    <t>Why do I like you when you behave like me? Neural mechanisms mediating positive consequences of observing someone being imitated</t>
  </si>
  <si>
    <t>Simone Kühn , Barbara C. N. Müller , Rick B. van Baaren , Anne Wietzker , Ap
Dijksterhuis &amp; Marcel Brass</t>
  </si>
  <si>
    <t>SocNeuroSci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</si>
</sst>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9" x14ac:knownFonts="1">
    <font>
      <sz val="9"/>
      <color theme="1"/>
      <name val="Arial"/>
      <family val="2"/>
    </font>
    <font>
      <sz val="9"/>
      <color theme="1"/>
      <name val="Arial"/>
      <family val="2"/>
    </font>
    <font>
      <b/>
      <sz val="9"/>
      <color theme="1"/>
      <name val="Arial"/>
      <family val="2"/>
    </font>
    <font>
      <sz val="11"/>
      <color rgb="FF3F3F76"/>
      <name val="Calibri"/>
      <family val="2"/>
      <scheme val="minor"/>
    </font>
    <font>
      <b/>
      <sz val="12"/>
      <color theme="1"/>
      <name val="Arial"/>
      <family val="2"/>
    </font>
    <font>
      <b/>
      <sz val="12"/>
      <name val="Arial"/>
      <family val="2"/>
    </font>
    <font>
      <sz val="12"/>
      <color theme="1"/>
      <name val="Arial"/>
      <family val="2"/>
    </font>
    <font>
      <sz val="12"/>
      <color rgb="FF000000"/>
      <name val="Arial"/>
      <family val="2"/>
    </font>
    <font>
      <sz val="11"/>
      <color theme="1"/>
      <name val="Calibri"/>
      <family val="2"/>
    </font>
  </fonts>
  <fills count="3">
    <fill>
      <patternFill patternType="none"/>
    </fill>
    <fill>
      <patternFill patternType="gray125"/>
    </fill>
    <fill>
      <patternFill patternType="solid">
        <fgColor rgb="FFFFCC99"/>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diagonal/>
    </border>
  </borders>
  <cellStyleXfs count="2">
    <xf numFmtId="0" fontId="0" fillId="0" borderId="0"/>
    <xf numFmtId="0" fontId="3" fillId="2" borderId="1" applyNumberFormat="0" applyAlignment="0" applyProtection="0"/>
  </cellStyleXfs>
  <cellXfs count="31">
    <xf numFmtId="0" fontId="0" fillId="0" borderId="0" xfId="0"/>
    <xf numFmtId="0" fontId="2" fillId="0" borderId="0" xfId="0" applyFont="1" applyAlignment="1">
      <alignment horizontal="center"/>
    </xf>
    <xf numFmtId="0" fontId="2" fillId="0" borderId="0" xfId="0" applyFont="1"/>
    <xf numFmtId="0" fontId="1" fillId="0" borderId="0" xfId="0" applyFont="1" applyAlignment="1">
      <alignment horizontal="center"/>
    </xf>
    <xf numFmtId="0" fontId="1" fillId="0" borderId="0" xfId="0" applyFont="1"/>
    <xf numFmtId="0" fontId="0" fillId="0" borderId="0" xfId="0" applyAlignment="1">
      <alignment horizontal="center"/>
    </xf>
    <xf numFmtId="0" fontId="4" fillId="0" borderId="0" xfId="0" applyFont="1" applyAlignment="1">
      <alignment horizontal="center" vertical="center"/>
    </xf>
    <xf numFmtId="0" fontId="4" fillId="0" borderId="0" xfId="0" applyFont="1" applyAlignment="1">
      <alignment horizontal="center" vertical="center" wrapText="1"/>
    </xf>
    <xf numFmtId="164" fontId="5" fillId="0" borderId="0" xfId="0" applyNumberFormat="1" applyFont="1" applyAlignment="1">
      <alignment horizontal="center" vertical="center"/>
    </xf>
    <xf numFmtId="0" fontId="6" fillId="0" borderId="0" xfId="0" applyFont="1" applyAlignment="1">
      <alignment horizontal="center"/>
    </xf>
    <xf numFmtId="0" fontId="7" fillId="0" borderId="0" xfId="0" applyFont="1"/>
    <xf numFmtId="0" fontId="6" fillId="0" borderId="0" xfId="0" applyFont="1" applyAlignment="1">
      <alignment horizontal="left"/>
    </xf>
    <xf numFmtId="2" fontId="6" fillId="0" borderId="0" xfId="0" applyNumberFormat="1" applyFont="1" applyAlignment="1">
      <alignment horizontal="center"/>
    </xf>
    <xf numFmtId="0" fontId="7" fillId="0" borderId="0" xfId="0" applyFont="1" applyAlignment="1">
      <alignment horizontal="center"/>
    </xf>
    <xf numFmtId="2" fontId="7" fillId="0" borderId="0" xfId="0" applyNumberFormat="1" applyFont="1" applyAlignment="1">
      <alignment horizontal="center"/>
    </xf>
    <xf numFmtId="0" fontId="6" fillId="0" borderId="0" xfId="0" applyFont="1"/>
    <xf numFmtId="0" fontId="6" fillId="0" borderId="0" xfId="0" applyFont="1" applyAlignment="1">
      <alignment vertical="center"/>
    </xf>
    <xf numFmtId="0" fontId="3" fillId="2" borderId="1" xfId="1" applyAlignment="1">
      <alignment horizontal="center"/>
    </xf>
    <xf numFmtId="0" fontId="8" fillId="0" borderId="0" xfId="0" applyFont="1"/>
    <xf numFmtId="0" fontId="7" fillId="0" borderId="0" xfId="0" applyFont="1" applyAlignment="1"/>
    <xf numFmtId="2" fontId="3" fillId="2" borderId="1" xfId="1" applyNumberFormat="1" applyAlignment="1">
      <alignment horizontal="center"/>
    </xf>
    <xf numFmtId="0" fontId="6" fillId="0" borderId="0" xfId="0" applyFont="1" applyAlignment="1">
      <alignment wrapText="1"/>
    </xf>
    <xf numFmtId="0" fontId="6" fillId="0" borderId="0" xfId="0" applyFont="1" applyAlignment="1"/>
    <xf numFmtId="0" fontId="8" fillId="0" borderId="0" xfId="0" applyFont="1" applyAlignment="1">
      <alignment vertical="center"/>
    </xf>
    <xf numFmtId="0" fontId="0" fillId="0" borderId="0" xfId="0" applyAlignment="1"/>
    <xf numFmtId="0" fontId="3" fillId="2" borderId="2" xfId="1" applyBorder="1" applyAlignment="1">
      <alignment horizontal="center"/>
    </xf>
    <xf numFmtId="2" fontId="3" fillId="2" borderId="2" xfId="1" applyNumberFormat="1" applyBorder="1" applyAlignment="1">
      <alignment horizontal="center"/>
    </xf>
    <xf numFmtId="0" fontId="3" fillId="2" borderId="2" xfId="1" applyFont="1" applyFill="1" applyBorder="1" applyAlignment="1">
      <alignment horizontal="center"/>
    </xf>
    <xf numFmtId="0" fontId="3" fillId="2" borderId="0" xfId="1" applyFont="1" applyFill="1" applyBorder="1" applyAlignment="1">
      <alignment horizontal="center"/>
    </xf>
    <xf numFmtId="0" fontId="3" fillId="2" borderId="0" xfId="1" applyBorder="1" applyAlignment="1">
      <alignment horizontal="center"/>
    </xf>
    <xf numFmtId="2" fontId="3" fillId="2" borderId="0" xfId="1" applyNumberFormat="1" applyBorder="1" applyAlignment="1">
      <alignment horizontal="center"/>
    </xf>
  </cellXfs>
  <cellStyles count="2">
    <cellStyle name="Input" xfId="1" builtinId="20"/>
    <cellStyle name="Normal" xfId="0" builtinId="0"/>
  </cellStyles>
  <dxfs count="11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A9148-EF0C-493B-B1A8-E804B4902B64}">
  <dimension ref="A1:AG151"/>
  <sheetViews>
    <sheetView tabSelected="1" topLeftCell="A117" zoomScaleNormal="100" workbookViewId="0">
      <selection activeCell="A125" sqref="A125"/>
    </sheetView>
  </sheetViews>
  <sheetFormatPr defaultRowHeight="12" x14ac:dyDescent="0.2"/>
  <cols>
    <col min="1" max="1" width="4.7109375" style="5" customWidth="1"/>
    <col min="2" max="2" width="13.85546875" bestFit="1" customWidth="1"/>
    <col min="3" max="3" width="16.85546875" customWidth="1"/>
    <col min="4" max="4" width="7.85546875" customWidth="1"/>
    <col min="6" max="6" width="7.7109375" style="5" customWidth="1"/>
    <col min="7" max="7" width="9.7109375" style="5" bestFit="1" customWidth="1"/>
    <col min="8" max="8" width="7.42578125" style="5" customWidth="1"/>
    <col min="9" max="9" width="8.28515625" style="5" customWidth="1"/>
    <col min="10" max="10" width="5.5703125" style="5" customWidth="1"/>
    <col min="11" max="11" width="6.140625" style="5" customWidth="1"/>
    <col min="12" max="13" width="8.85546875" style="5"/>
    <col min="14" max="14" width="24" customWidth="1"/>
    <col min="15" max="15" width="20.7109375" style="5" bestFit="1" customWidth="1"/>
    <col min="16" max="16" width="20.7109375" style="5" customWidth="1"/>
    <col min="17" max="17" width="19.85546875" style="5" customWidth="1"/>
    <col min="18" max="18" width="15.7109375" style="5" customWidth="1"/>
    <col min="19" max="19" width="15.5703125" style="5" customWidth="1"/>
    <col min="20" max="20" width="13.85546875" style="5" customWidth="1"/>
    <col min="21" max="21" width="12.140625" bestFit="1" customWidth="1"/>
    <col min="22" max="23" width="9.7109375" bestFit="1" customWidth="1"/>
    <col min="24" max="24" width="12.140625" bestFit="1" customWidth="1"/>
    <col min="25" max="27" width="9.7109375" bestFit="1" customWidth="1"/>
  </cols>
  <sheetData>
    <row r="1" spans="1:33" s="2" customFormat="1" ht="15.6" customHeight="1" x14ac:dyDescent="0.2">
      <c r="A1" s="6" t="s">
        <v>0</v>
      </c>
      <c r="B1" s="6" t="s">
        <v>1</v>
      </c>
      <c r="C1" s="6" t="s">
        <v>2</v>
      </c>
      <c r="D1" s="6" t="s">
        <v>3</v>
      </c>
      <c r="E1" s="6" t="s">
        <v>4</v>
      </c>
      <c r="F1" s="6" t="s">
        <v>5</v>
      </c>
      <c r="G1" s="6" t="s">
        <v>6</v>
      </c>
      <c r="H1" s="6" t="s">
        <v>7</v>
      </c>
      <c r="I1" s="6" t="s">
        <v>8</v>
      </c>
      <c r="J1" s="6" t="s">
        <v>9</v>
      </c>
      <c r="K1" s="6" t="s">
        <v>10</v>
      </c>
      <c r="L1" s="6" t="s">
        <v>11</v>
      </c>
      <c r="M1" s="6" t="s">
        <v>12</v>
      </c>
      <c r="N1" s="7" t="s">
        <v>13</v>
      </c>
      <c r="O1" s="6" t="s">
        <v>14</v>
      </c>
      <c r="P1" s="6" t="s">
        <v>43</v>
      </c>
      <c r="Q1" s="7" t="s">
        <v>15</v>
      </c>
      <c r="R1" s="7" t="s">
        <v>16</v>
      </c>
      <c r="S1" s="7" t="s">
        <v>17</v>
      </c>
      <c r="T1" s="7" t="s">
        <v>18</v>
      </c>
      <c r="U1" s="6" t="s">
        <v>19</v>
      </c>
      <c r="V1" s="6" t="s">
        <v>20</v>
      </c>
      <c r="W1" s="6" t="s">
        <v>21</v>
      </c>
      <c r="X1" s="6" t="s">
        <v>22</v>
      </c>
      <c r="Y1" s="8" t="s">
        <v>23</v>
      </c>
      <c r="Z1" s="6" t="s">
        <v>24</v>
      </c>
      <c r="AA1" s="6" t="s">
        <v>25</v>
      </c>
      <c r="AB1" s="1"/>
      <c r="AC1" s="1">
        <f>AVERAGE(W2:W200)</f>
        <v>0.63538856903838392</v>
      </c>
      <c r="AD1" s="1">
        <f>AVERAGE(X2:X200)</f>
        <v>0.36461143096161608</v>
      </c>
      <c r="AE1" s="1">
        <f>AVERAGE(Y2:Y200)</f>
        <v>0.27077713807676779</v>
      </c>
      <c r="AF1" s="1">
        <f>AVERAGE(Z2:Z200)</f>
        <v>0.26558498701691785</v>
      </c>
      <c r="AG1" s="1">
        <f>AVERAGE(AA2:AA200)</f>
        <v>0.62228255650868292</v>
      </c>
    </row>
    <row r="2" spans="1:33" s="4" customFormat="1" ht="15.75" x14ac:dyDescent="0.25">
      <c r="A2" s="9">
        <v>1</v>
      </c>
      <c r="B2" s="10" t="s">
        <v>37</v>
      </c>
      <c r="C2" s="10" t="s">
        <v>36</v>
      </c>
      <c r="D2" s="10" t="s">
        <v>38</v>
      </c>
      <c r="E2" s="11"/>
      <c r="F2" s="9"/>
      <c r="G2" s="9"/>
      <c r="H2" s="9"/>
      <c r="I2" s="9"/>
      <c r="J2" s="9"/>
      <c r="K2" s="9"/>
      <c r="L2" s="9"/>
      <c r="M2" s="9"/>
      <c r="N2" s="10" t="s">
        <v>39</v>
      </c>
      <c r="O2" s="9"/>
      <c r="P2" s="9"/>
      <c r="Q2" s="9"/>
      <c r="R2" s="9"/>
      <c r="S2" s="9"/>
      <c r="T2" s="12"/>
      <c r="U2" s="17"/>
      <c r="V2" s="17"/>
      <c r="W2" s="17"/>
      <c r="X2" s="13"/>
      <c r="Y2" s="14"/>
      <c r="Z2" s="13"/>
      <c r="AA2" s="13"/>
      <c r="AB2" s="3"/>
    </row>
    <row r="3" spans="1:33" ht="15.75" x14ac:dyDescent="0.25">
      <c r="A3" s="9">
        <v>2</v>
      </c>
      <c r="B3" s="19" t="s">
        <v>41</v>
      </c>
      <c r="C3" s="18" t="s">
        <v>40</v>
      </c>
      <c r="D3" s="10" t="s">
        <v>38</v>
      </c>
      <c r="E3" s="11" t="s">
        <v>42</v>
      </c>
      <c r="F3" s="9">
        <v>2000</v>
      </c>
      <c r="G3" s="9">
        <v>632</v>
      </c>
      <c r="H3" s="9">
        <v>1</v>
      </c>
      <c r="I3" s="9">
        <v>54</v>
      </c>
      <c r="J3" s="9">
        <v>0</v>
      </c>
      <c r="K3" s="9">
        <v>0</v>
      </c>
      <c r="L3" s="9" t="s">
        <v>30</v>
      </c>
      <c r="M3" s="9" t="s">
        <v>27</v>
      </c>
      <c r="N3" s="19" t="s">
        <v>44</v>
      </c>
      <c r="O3" s="9" t="s">
        <v>45</v>
      </c>
      <c r="P3" s="9">
        <v>1</v>
      </c>
      <c r="Q3" s="9" t="s">
        <v>28</v>
      </c>
      <c r="R3" s="9">
        <v>1</v>
      </c>
      <c r="S3" s="9">
        <v>50</v>
      </c>
      <c r="T3" s="9">
        <v>5.87</v>
      </c>
      <c r="U3" s="17">
        <f t="shared" ref="U3:U16" si="0">IF(Q3="t", _xlfn.T.DIST.2T(T3,S3), IF(Q3="f", _xlfn.F.DIST.RT(T3,R3,S3), IF(Q3="chi2", _xlfn.CHISQ.DIST.RT(T3,R3), IF(Q3="z", (1-_xlfn.NORM.S.DIST(T3,TRUE))*2))))</f>
        <v>1.906526709439943E-2</v>
      </c>
      <c r="V3" s="17">
        <f t="shared" ref="V3:V29" si="1">_xlfn.NORM.INV(1-U3/2,0,1)</f>
        <v>2.3442523497324879</v>
      </c>
      <c r="W3" s="17">
        <f t="shared" ref="W3:W29" si="2">_xlfn.NORM.DIST(V3,1.96,1,TRUE)</f>
        <v>0.64960428929701286</v>
      </c>
      <c r="X3" s="17">
        <f>P3-W3</f>
        <v>0.35039571070298714</v>
      </c>
      <c r="Y3" s="20">
        <f>W3-X3</f>
        <v>0.29920857859402572</v>
      </c>
      <c r="Z3" s="17">
        <f>2/SQRT(S3+2)</f>
        <v>0.27735009811261457</v>
      </c>
      <c r="AA3" s="17">
        <f>IF(Q3="t",Z3*T3,IF(Q3="F",SQRT(T3)*Z3))</f>
        <v>0.67196611636187542</v>
      </c>
    </row>
    <row r="4" spans="1:33" ht="15.75" x14ac:dyDescent="0.25">
      <c r="A4" s="9">
        <v>2</v>
      </c>
      <c r="B4" s="19" t="s">
        <v>41</v>
      </c>
      <c r="C4" s="18" t="s">
        <v>40</v>
      </c>
      <c r="D4" s="10" t="s">
        <v>38</v>
      </c>
      <c r="E4" s="11" t="s">
        <v>42</v>
      </c>
      <c r="F4" s="9">
        <v>2000</v>
      </c>
      <c r="G4" s="9">
        <v>632</v>
      </c>
      <c r="H4" s="9">
        <v>2</v>
      </c>
      <c r="I4" s="9">
        <v>53</v>
      </c>
      <c r="J4" s="9">
        <v>0</v>
      </c>
      <c r="K4" s="9">
        <v>0</v>
      </c>
      <c r="L4" s="9" t="s">
        <v>30</v>
      </c>
      <c r="M4" s="9" t="s">
        <v>27</v>
      </c>
      <c r="N4" s="19" t="s">
        <v>46</v>
      </c>
      <c r="O4" s="9" t="s">
        <v>47</v>
      </c>
      <c r="P4" s="9">
        <v>1</v>
      </c>
      <c r="Q4" s="9" t="s">
        <v>28</v>
      </c>
      <c r="R4" s="9">
        <v>1</v>
      </c>
      <c r="S4" s="9">
        <v>49</v>
      </c>
      <c r="T4" s="9">
        <v>9.0399999999999991</v>
      </c>
      <c r="U4" s="17">
        <f t="shared" si="0"/>
        <v>4.1585182687726438E-3</v>
      </c>
      <c r="V4" s="17">
        <f t="shared" si="1"/>
        <v>2.8658800148549077</v>
      </c>
      <c r="W4" s="17">
        <f t="shared" si="2"/>
        <v>0.81750031828545977</v>
      </c>
      <c r="X4" s="17">
        <f>P4-W4</f>
        <v>0.18249968171454023</v>
      </c>
      <c r="Y4" s="20">
        <f>W4-X4</f>
        <v>0.63500063657091954</v>
      </c>
      <c r="Z4" s="17">
        <f>2/SQRT(S4+2)</f>
        <v>0.28005601680560194</v>
      </c>
      <c r="AA4" s="17">
        <f>IF(Q4="t",Z4*T4,IF(Q4="F",SQRT(T4)*Z4))</f>
        <v>0.84203302063703955</v>
      </c>
    </row>
    <row r="5" spans="1:33" ht="15.75" x14ac:dyDescent="0.25">
      <c r="A5" s="9">
        <v>2</v>
      </c>
      <c r="B5" s="19" t="s">
        <v>41</v>
      </c>
      <c r="C5" s="18" t="s">
        <v>40</v>
      </c>
      <c r="D5" s="10" t="s">
        <v>38</v>
      </c>
      <c r="E5" s="11" t="s">
        <v>42</v>
      </c>
      <c r="F5" s="9">
        <v>2000</v>
      </c>
      <c r="G5" s="9">
        <v>632</v>
      </c>
      <c r="H5" s="9">
        <v>3</v>
      </c>
      <c r="I5" s="9">
        <v>89</v>
      </c>
      <c r="J5" s="9">
        <v>0</v>
      </c>
      <c r="K5" s="9">
        <v>0</v>
      </c>
      <c r="L5" s="9" t="s">
        <v>30</v>
      </c>
      <c r="M5" s="9" t="s">
        <v>27</v>
      </c>
      <c r="N5" s="19" t="s">
        <v>48</v>
      </c>
      <c r="O5" s="9" t="s">
        <v>49</v>
      </c>
      <c r="P5" s="9">
        <v>1</v>
      </c>
      <c r="Q5" s="9" t="s">
        <v>28</v>
      </c>
      <c r="R5" s="9">
        <v>1</v>
      </c>
      <c r="S5" s="9">
        <v>85</v>
      </c>
      <c r="T5" s="9">
        <v>5.35</v>
      </c>
      <c r="U5" s="17">
        <f t="shared" si="0"/>
        <v>2.3138126131786237E-2</v>
      </c>
      <c r="V5" s="17">
        <f t="shared" si="1"/>
        <v>2.2711462475311519</v>
      </c>
      <c r="W5" s="17">
        <f t="shared" si="2"/>
        <v>0.62215527782235913</v>
      </c>
      <c r="X5" s="17">
        <f>P5-W5</f>
        <v>0.37784472217764087</v>
      </c>
      <c r="Y5" s="20">
        <f>W5-X5</f>
        <v>0.24431055564471826</v>
      </c>
      <c r="Z5" s="17">
        <f>2/SQRT(S5+2)</f>
        <v>0.21442250696755896</v>
      </c>
      <c r="AA5" s="17">
        <f>IF(Q5="t",Z5*T5,IF(Q5="F",SQRT(T5)*Z5))</f>
        <v>0.49596069551351835</v>
      </c>
    </row>
    <row r="6" spans="1:33" ht="15.75" x14ac:dyDescent="0.25">
      <c r="A6" s="9">
        <v>3</v>
      </c>
      <c r="B6" s="22" t="s">
        <v>51</v>
      </c>
      <c r="C6" s="10" t="s">
        <v>50</v>
      </c>
      <c r="D6" s="10" t="s">
        <v>38</v>
      </c>
      <c r="E6" s="15"/>
      <c r="F6" s="9"/>
      <c r="G6" s="9"/>
      <c r="H6" s="9"/>
      <c r="I6" s="9"/>
      <c r="J6" s="9"/>
      <c r="K6" s="9"/>
      <c r="L6" s="9"/>
      <c r="M6" s="9"/>
      <c r="N6" s="10" t="s">
        <v>52</v>
      </c>
      <c r="O6" s="9"/>
      <c r="P6" s="9"/>
      <c r="Q6" s="9"/>
      <c r="R6" s="9"/>
      <c r="S6" s="9"/>
      <c r="T6" s="9"/>
      <c r="U6" s="17"/>
      <c r="V6" s="17"/>
      <c r="W6" s="17"/>
      <c r="X6" s="17"/>
      <c r="Y6" s="20"/>
      <c r="Z6" s="17"/>
      <c r="AA6" s="17"/>
    </row>
    <row r="7" spans="1:33" ht="15.75" x14ac:dyDescent="0.25">
      <c r="A7" s="9">
        <v>4</v>
      </c>
      <c r="B7" s="15" t="s">
        <v>59</v>
      </c>
      <c r="C7" s="10" t="s">
        <v>53</v>
      </c>
      <c r="D7" s="10" t="s">
        <v>38</v>
      </c>
      <c r="E7" s="15" t="s">
        <v>54</v>
      </c>
      <c r="F7" s="9">
        <v>2006</v>
      </c>
      <c r="G7" s="9">
        <v>589</v>
      </c>
      <c r="H7" s="9">
        <v>1</v>
      </c>
      <c r="I7" s="9">
        <v>78</v>
      </c>
      <c r="J7" s="9">
        <v>1</v>
      </c>
      <c r="K7" s="9">
        <v>0</v>
      </c>
      <c r="L7" s="9" t="s">
        <v>30</v>
      </c>
      <c r="M7" s="9" t="s">
        <v>27</v>
      </c>
      <c r="N7" s="19" t="s">
        <v>55</v>
      </c>
      <c r="O7" s="9" t="s">
        <v>56</v>
      </c>
      <c r="P7" s="9">
        <v>1</v>
      </c>
      <c r="Q7" s="9" t="s">
        <v>28</v>
      </c>
      <c r="R7" s="9">
        <v>1</v>
      </c>
      <c r="S7" s="9">
        <v>76</v>
      </c>
      <c r="T7" s="9">
        <v>4.8499999999999996</v>
      </c>
      <c r="U7" s="17">
        <f t="shared" si="0"/>
        <v>3.0678536637527353E-2</v>
      </c>
      <c r="V7" s="17">
        <f t="shared" si="1"/>
        <v>2.1612175722853109</v>
      </c>
      <c r="W7" s="17">
        <f t="shared" si="2"/>
        <v>0.57973577410136112</v>
      </c>
      <c r="X7" s="17">
        <f t="shared" ref="X6:X22" si="3">P7-W7</f>
        <v>0.42026422589863888</v>
      </c>
      <c r="Y7" s="20">
        <f t="shared" ref="Y6:Y22" si="4">W7-X7</f>
        <v>0.15947154820272225</v>
      </c>
      <c r="Z7" s="17">
        <f>2/SQRT(S7+2)</f>
        <v>0.22645540682891913</v>
      </c>
      <c r="AA7" s="17">
        <f>IF(Q7="t",Z7*T7,IF(Q7="F",SQRT(T7)*Z7))</f>
        <v>0.49871630083440094</v>
      </c>
    </row>
    <row r="8" spans="1:33" ht="15.75" x14ac:dyDescent="0.25">
      <c r="A8" s="9">
        <v>4</v>
      </c>
      <c r="B8" s="15" t="s">
        <v>59</v>
      </c>
      <c r="C8" s="10" t="s">
        <v>53</v>
      </c>
      <c r="D8" s="10" t="s">
        <v>38</v>
      </c>
      <c r="E8" s="15" t="s">
        <v>54</v>
      </c>
      <c r="F8" s="9">
        <v>2006</v>
      </c>
      <c r="G8" s="9">
        <v>589</v>
      </c>
      <c r="H8" s="9">
        <v>2</v>
      </c>
      <c r="I8" s="9">
        <v>49</v>
      </c>
      <c r="J8" s="9">
        <v>1</v>
      </c>
      <c r="K8" s="9">
        <v>0</v>
      </c>
      <c r="L8" s="9" t="s">
        <v>30</v>
      </c>
      <c r="M8" s="9" t="s">
        <v>27</v>
      </c>
      <c r="N8" s="19" t="s">
        <v>57</v>
      </c>
      <c r="O8" s="9" t="s">
        <v>58</v>
      </c>
      <c r="P8" s="9">
        <v>1</v>
      </c>
      <c r="Q8" s="9" t="s">
        <v>28</v>
      </c>
      <c r="R8" s="9">
        <v>1</v>
      </c>
      <c r="S8" s="9">
        <v>47</v>
      </c>
      <c r="T8" s="9">
        <v>5.63</v>
      </c>
      <c r="U8" s="17">
        <f t="shared" si="0"/>
        <v>2.1798630508914604E-2</v>
      </c>
      <c r="V8" s="17">
        <f t="shared" si="1"/>
        <v>2.2938584539104041</v>
      </c>
      <c r="W8" s="17">
        <f t="shared" si="2"/>
        <v>0.63075681416443874</v>
      </c>
      <c r="X8" s="17">
        <f t="shared" si="3"/>
        <v>0.36924318583556126</v>
      </c>
      <c r="Y8" s="20">
        <f t="shared" si="4"/>
        <v>0.26151362832887748</v>
      </c>
      <c r="Z8" s="17">
        <f>2/SQRT(S8+2)</f>
        <v>0.2857142857142857</v>
      </c>
      <c r="AA8" s="17">
        <f>IF(Q8="t",Z8*T8,IF(Q8="F",SQRT(T8)*Z8))</f>
        <v>0.67793202958312404</v>
      </c>
    </row>
    <row r="9" spans="1:33" ht="15.75" x14ac:dyDescent="0.25">
      <c r="A9" s="9">
        <v>4</v>
      </c>
      <c r="B9" s="15" t="s">
        <v>59</v>
      </c>
      <c r="C9" s="10" t="s">
        <v>53</v>
      </c>
      <c r="D9" s="10" t="s">
        <v>38</v>
      </c>
      <c r="E9" s="15" t="s">
        <v>54</v>
      </c>
      <c r="F9" s="9">
        <v>2006</v>
      </c>
      <c r="G9" s="9">
        <v>589</v>
      </c>
      <c r="H9" s="9">
        <v>3</v>
      </c>
      <c r="I9" s="9">
        <v>51</v>
      </c>
      <c r="J9" s="9">
        <v>0</v>
      </c>
      <c r="K9" s="9">
        <v>0</v>
      </c>
      <c r="L9" s="9" t="s">
        <v>30</v>
      </c>
      <c r="M9" s="9" t="s">
        <v>27</v>
      </c>
      <c r="N9" s="19" t="s">
        <v>60</v>
      </c>
      <c r="O9" s="9" t="s">
        <v>61</v>
      </c>
      <c r="P9" s="9">
        <v>1</v>
      </c>
      <c r="Q9" s="9" t="s">
        <v>31</v>
      </c>
      <c r="R9" s="9">
        <v>1</v>
      </c>
      <c r="S9" s="9">
        <v>48</v>
      </c>
      <c r="T9" s="9">
        <v>2.13</v>
      </c>
      <c r="U9" s="17">
        <f t="shared" si="0"/>
        <v>3.8325242106873367E-2</v>
      </c>
      <c r="V9" s="17">
        <f t="shared" si="1"/>
        <v>2.0713591852797268</v>
      </c>
      <c r="W9" s="17">
        <f t="shared" si="2"/>
        <v>0.54433423793583413</v>
      </c>
      <c r="X9" s="17">
        <f t="shared" si="3"/>
        <v>0.45566576206416587</v>
      </c>
      <c r="Y9" s="20">
        <f t="shared" si="4"/>
        <v>8.8668475871668262E-2</v>
      </c>
      <c r="Z9" s="17">
        <f>2/SQRT(S9+2)</f>
        <v>0.28284271247461901</v>
      </c>
      <c r="AA9" s="17">
        <f>IF(Q9="t",Z9*T9,IF(Q9="F",SQRT(T9)*Z9))</f>
        <v>0.60245497757093847</v>
      </c>
    </row>
    <row r="10" spans="1:33" ht="15.75" x14ac:dyDescent="0.25">
      <c r="A10" s="9">
        <v>4</v>
      </c>
      <c r="B10" s="15" t="s">
        <v>59</v>
      </c>
      <c r="C10" s="10" t="s">
        <v>53</v>
      </c>
      <c r="D10" s="10" t="s">
        <v>38</v>
      </c>
      <c r="E10" s="15" t="s">
        <v>54</v>
      </c>
      <c r="F10" s="9">
        <v>2006</v>
      </c>
      <c r="G10" s="9">
        <v>589</v>
      </c>
      <c r="H10" s="9">
        <v>4</v>
      </c>
      <c r="I10" s="9">
        <v>51</v>
      </c>
      <c r="J10" s="9">
        <v>0</v>
      </c>
      <c r="K10" s="9">
        <v>0</v>
      </c>
      <c r="L10" s="9" t="s">
        <v>30</v>
      </c>
      <c r="M10" s="9" t="s">
        <v>27</v>
      </c>
      <c r="N10" s="19" t="s">
        <v>62</v>
      </c>
      <c r="O10" s="9" t="s">
        <v>63</v>
      </c>
      <c r="P10" s="9">
        <v>1</v>
      </c>
      <c r="Q10" s="9" t="s">
        <v>28</v>
      </c>
      <c r="R10" s="9">
        <v>1</v>
      </c>
      <c r="S10" s="9">
        <v>25</v>
      </c>
      <c r="T10" s="9">
        <v>6.52</v>
      </c>
      <c r="U10" s="17">
        <f t="shared" si="0"/>
        <v>1.7147606810685875E-2</v>
      </c>
      <c r="V10" s="17">
        <f t="shared" si="1"/>
        <v>2.3835274231954604</v>
      </c>
      <c r="W10" s="17">
        <f t="shared" si="2"/>
        <v>0.66404475255736695</v>
      </c>
      <c r="X10" s="17">
        <f t="shared" si="3"/>
        <v>0.33595524744263305</v>
      </c>
      <c r="Y10" s="20">
        <f t="shared" si="4"/>
        <v>0.32808950511473389</v>
      </c>
      <c r="Z10" s="17">
        <f>2/SQRT(S10+2)</f>
        <v>0.38490017945975052</v>
      </c>
      <c r="AA10" s="17">
        <f>IF(Q10="t",Z10*T10,IF(Q10="F",SQRT(T10)*Z10))</f>
        <v>0.98281530611093249</v>
      </c>
    </row>
    <row r="11" spans="1:33" ht="15.75" x14ac:dyDescent="0.25">
      <c r="A11" s="9">
        <v>5</v>
      </c>
      <c r="B11" s="15" t="s">
        <v>66</v>
      </c>
      <c r="C11" s="16" t="s">
        <v>64</v>
      </c>
      <c r="D11" s="10" t="s">
        <v>38</v>
      </c>
      <c r="E11" s="15" t="s">
        <v>65</v>
      </c>
      <c r="F11" s="9"/>
      <c r="G11" s="9"/>
      <c r="H11" s="9"/>
      <c r="I11" s="9"/>
      <c r="J11" s="9"/>
      <c r="K11" s="9"/>
      <c r="L11" s="9"/>
      <c r="M11" s="9"/>
      <c r="N11" s="10" t="s">
        <v>39</v>
      </c>
      <c r="O11" s="9"/>
      <c r="P11" s="9"/>
      <c r="Q11" s="9"/>
      <c r="R11" s="9"/>
      <c r="S11" s="9"/>
      <c r="T11" s="9"/>
      <c r="U11" s="17"/>
      <c r="V11" s="17"/>
      <c r="W11" s="17"/>
      <c r="X11" s="17"/>
      <c r="Y11" s="20"/>
      <c r="Z11" s="17"/>
      <c r="AA11" s="17"/>
    </row>
    <row r="12" spans="1:33" ht="15.75" x14ac:dyDescent="0.25">
      <c r="A12" s="9">
        <v>6</v>
      </c>
      <c r="B12" s="15" t="s">
        <v>68</v>
      </c>
      <c r="C12" s="23" t="s">
        <v>67</v>
      </c>
      <c r="D12" s="10" t="s">
        <v>38</v>
      </c>
      <c r="E12" s="15" t="s">
        <v>42</v>
      </c>
      <c r="F12" s="9">
        <v>1998</v>
      </c>
      <c r="G12" s="9">
        <v>417</v>
      </c>
      <c r="H12" s="9">
        <v>1</v>
      </c>
      <c r="I12" s="9">
        <v>60</v>
      </c>
      <c r="J12" s="9">
        <v>1</v>
      </c>
      <c r="K12" s="9">
        <v>0</v>
      </c>
      <c r="L12" s="9" t="s">
        <v>30</v>
      </c>
      <c r="M12" s="9" t="s">
        <v>70</v>
      </c>
      <c r="N12" s="19" t="s">
        <v>69</v>
      </c>
      <c r="O12" s="9" t="s">
        <v>71</v>
      </c>
      <c r="P12" s="9">
        <v>1</v>
      </c>
      <c r="Q12" s="9" t="s">
        <v>28</v>
      </c>
      <c r="R12" s="9">
        <v>2</v>
      </c>
      <c r="S12" s="9">
        <v>57</v>
      </c>
      <c r="T12" s="9">
        <v>5.64</v>
      </c>
      <c r="U12" s="17">
        <f t="shared" si="0"/>
        <v>5.8219474627742261E-3</v>
      </c>
      <c r="V12" s="17">
        <f t="shared" si="1"/>
        <v>2.7576445034877985</v>
      </c>
      <c r="W12" s="17">
        <f t="shared" si="2"/>
        <v>0.78746159127667037</v>
      </c>
      <c r="X12" s="17">
        <f t="shared" si="3"/>
        <v>0.21253840872332963</v>
      </c>
      <c r="Y12" s="20">
        <f t="shared" si="4"/>
        <v>0.57492318255334074</v>
      </c>
      <c r="Z12" s="17">
        <f>2/SQRT(S12+2)</f>
        <v>0.26037782196164777</v>
      </c>
      <c r="AA12" s="17">
        <f>IF(Q12="t",Z12*T12,IF(Q12="F",SQRT(T12)*Z12))</f>
        <v>0.61836306597009194</v>
      </c>
    </row>
    <row r="13" spans="1:33" ht="15.75" x14ac:dyDescent="0.25">
      <c r="A13" s="9">
        <v>6</v>
      </c>
      <c r="B13" s="15" t="s">
        <v>68</v>
      </c>
      <c r="C13" s="23" t="s">
        <v>67</v>
      </c>
      <c r="D13" s="10" t="s">
        <v>38</v>
      </c>
      <c r="E13" s="15" t="s">
        <v>42</v>
      </c>
      <c r="F13" s="9">
        <v>1998</v>
      </c>
      <c r="G13" s="9">
        <v>417</v>
      </c>
      <c r="H13" s="9">
        <v>2</v>
      </c>
      <c r="I13" s="9">
        <v>58</v>
      </c>
      <c r="J13" s="9">
        <v>1</v>
      </c>
      <c r="K13" s="9">
        <v>0</v>
      </c>
      <c r="L13" s="9" t="s">
        <v>30</v>
      </c>
      <c r="M13" s="9" t="s">
        <v>70</v>
      </c>
      <c r="N13" s="22" t="s">
        <v>74</v>
      </c>
      <c r="O13" s="9" t="s">
        <v>75</v>
      </c>
      <c r="P13" s="9">
        <v>1</v>
      </c>
      <c r="Q13" s="9" t="s">
        <v>28</v>
      </c>
      <c r="R13" s="9">
        <v>2</v>
      </c>
      <c r="S13" s="9">
        <v>55</v>
      </c>
      <c r="T13" s="9">
        <v>8.18</v>
      </c>
      <c r="U13" s="17">
        <f t="shared" si="0"/>
        <v>7.7618603275532471E-4</v>
      </c>
      <c r="V13" s="17">
        <f t="shared" si="1"/>
        <v>3.3611502021183046</v>
      </c>
      <c r="W13" s="17">
        <f t="shared" si="2"/>
        <v>0.91941541899191281</v>
      </c>
      <c r="X13" s="17">
        <f t="shared" si="3"/>
        <v>8.0584581008087186E-2</v>
      </c>
      <c r="Y13" s="20">
        <f t="shared" si="4"/>
        <v>0.83883083798382563</v>
      </c>
      <c r="Z13" s="17">
        <f>2/SQRT(S13+2)</f>
        <v>0.26490647141300877</v>
      </c>
      <c r="AA13" s="17">
        <f>IF(Q13="t",Z13*T13,IF(Q13="F",SQRT(T13)*Z13))</f>
        <v>0.75765103294280434</v>
      </c>
    </row>
    <row r="14" spans="1:33" ht="15.75" x14ac:dyDescent="0.25">
      <c r="A14" s="9">
        <v>6</v>
      </c>
      <c r="B14" s="22" t="s">
        <v>68</v>
      </c>
      <c r="C14" s="23" t="s">
        <v>67</v>
      </c>
      <c r="D14" s="19" t="s">
        <v>38</v>
      </c>
      <c r="E14" s="22" t="s">
        <v>42</v>
      </c>
      <c r="F14" s="9">
        <v>1998</v>
      </c>
      <c r="G14" s="9">
        <v>417</v>
      </c>
      <c r="H14" s="9">
        <v>3</v>
      </c>
      <c r="I14" s="9">
        <v>95</v>
      </c>
      <c r="J14" s="9">
        <v>1</v>
      </c>
      <c r="K14" s="9">
        <v>0</v>
      </c>
      <c r="L14" s="9" t="s">
        <v>30</v>
      </c>
      <c r="M14" s="9" t="s">
        <v>70</v>
      </c>
      <c r="N14" s="19" t="s">
        <v>72</v>
      </c>
      <c r="O14" s="9" t="s">
        <v>73</v>
      </c>
      <c r="P14" s="9">
        <v>1</v>
      </c>
      <c r="Q14" s="9" t="s">
        <v>28</v>
      </c>
      <c r="R14" s="9">
        <v>2</v>
      </c>
      <c r="S14" s="9">
        <v>92</v>
      </c>
      <c r="T14" s="9">
        <v>5.5</v>
      </c>
      <c r="U14" s="17">
        <f t="shared" si="0"/>
        <v>5.5427810238815756E-3</v>
      </c>
      <c r="V14" s="17">
        <f t="shared" si="1"/>
        <v>2.7736703624447729</v>
      </c>
      <c r="W14" s="17">
        <f t="shared" si="2"/>
        <v>0.79208309144590028</v>
      </c>
      <c r="X14" s="17">
        <f t="shared" si="3"/>
        <v>0.20791690855409972</v>
      </c>
      <c r="Y14" s="20">
        <f t="shared" si="4"/>
        <v>0.58416618289180056</v>
      </c>
      <c r="Z14" s="17">
        <f>2/SQRT(S14+2)</f>
        <v>0.20628424925175867</v>
      </c>
      <c r="AA14" s="17">
        <f>IF(Q14="t",Z14*T14,IF(Q14="F",SQRT(T14)*Z14))</f>
        <v>0.48377944684689672</v>
      </c>
    </row>
    <row r="15" spans="1:33" ht="15.75" x14ac:dyDescent="0.25">
      <c r="A15" s="9">
        <v>6</v>
      </c>
      <c r="B15" s="22" t="s">
        <v>68</v>
      </c>
      <c r="C15" s="23" t="s">
        <v>67</v>
      </c>
      <c r="D15" s="19" t="s">
        <v>38</v>
      </c>
      <c r="E15" s="22" t="s">
        <v>42</v>
      </c>
      <c r="F15" s="9">
        <v>1998</v>
      </c>
      <c r="G15" s="9">
        <v>417</v>
      </c>
      <c r="H15" s="9">
        <v>4</v>
      </c>
      <c r="I15" s="9">
        <v>43</v>
      </c>
      <c r="J15" s="9">
        <v>1</v>
      </c>
      <c r="K15" s="9">
        <v>0</v>
      </c>
      <c r="L15" s="9" t="s">
        <v>30</v>
      </c>
      <c r="M15" s="9" t="s">
        <v>70</v>
      </c>
      <c r="N15" s="19" t="s">
        <v>76</v>
      </c>
      <c r="O15" s="9" t="s">
        <v>77</v>
      </c>
      <c r="P15" s="9">
        <v>1</v>
      </c>
      <c r="Q15" s="9" t="s">
        <v>28</v>
      </c>
      <c r="R15" s="9">
        <v>1</v>
      </c>
      <c r="S15" s="9">
        <v>39</v>
      </c>
      <c r="T15" s="9">
        <v>7.12</v>
      </c>
      <c r="U15" s="17">
        <f t="shared" si="0"/>
        <v>1.1047942959749505E-2</v>
      </c>
      <c r="V15" s="17">
        <f t="shared" si="1"/>
        <v>2.5411787228201392</v>
      </c>
      <c r="W15" s="17">
        <f t="shared" si="2"/>
        <v>0.71943999687733851</v>
      </c>
      <c r="X15" s="17">
        <f t="shared" si="3"/>
        <v>0.28056000312266149</v>
      </c>
      <c r="Y15" s="20">
        <f t="shared" si="4"/>
        <v>0.43887999375467701</v>
      </c>
      <c r="Z15" s="17">
        <f>2/SQRT(S15+2)</f>
        <v>0.31234752377721214</v>
      </c>
      <c r="AA15" s="17">
        <f>IF(Q15="t",Z15*T15,IF(Q15="F",SQRT(T15)*Z15))</f>
        <v>0.8334471466994553</v>
      </c>
    </row>
    <row r="16" spans="1:33" ht="15.75" x14ac:dyDescent="0.25">
      <c r="A16" s="9">
        <v>7</v>
      </c>
      <c r="B16" s="18" t="s">
        <v>79</v>
      </c>
      <c r="C16" s="10" t="s">
        <v>78</v>
      </c>
      <c r="D16" s="10" t="s">
        <v>38</v>
      </c>
      <c r="E16" s="15" t="s">
        <v>42</v>
      </c>
      <c r="F16" s="9">
        <v>2004</v>
      </c>
      <c r="G16" s="9">
        <v>397</v>
      </c>
      <c r="H16" s="9">
        <v>1</v>
      </c>
      <c r="I16" s="9">
        <v>63</v>
      </c>
      <c r="J16" s="9">
        <v>0</v>
      </c>
      <c r="K16" s="9">
        <v>0</v>
      </c>
      <c r="L16" s="9" t="s">
        <v>80</v>
      </c>
      <c r="M16" s="9" t="s">
        <v>70</v>
      </c>
      <c r="N16" s="22" t="s">
        <v>81</v>
      </c>
      <c r="O16" s="9" t="s">
        <v>82</v>
      </c>
      <c r="P16" s="9">
        <v>1</v>
      </c>
      <c r="Q16" s="9" t="s">
        <v>31</v>
      </c>
      <c r="R16" s="9">
        <v>1</v>
      </c>
      <c r="S16" s="9">
        <v>21</v>
      </c>
      <c r="T16" s="9">
        <v>2.75</v>
      </c>
      <c r="U16" s="17">
        <f t="shared" si="0"/>
        <v>1.1998878806363449E-2</v>
      </c>
      <c r="V16" s="17">
        <f t="shared" si="1"/>
        <v>2.5121773000121776</v>
      </c>
      <c r="W16" s="17">
        <f t="shared" si="2"/>
        <v>0.70958655737310539</v>
      </c>
      <c r="X16" s="17">
        <f t="shared" si="3"/>
        <v>0.29041344262689461</v>
      </c>
      <c r="Y16" s="20">
        <f t="shared" si="4"/>
        <v>0.41917311474621077</v>
      </c>
      <c r="Z16" s="17">
        <f>2/SQRT(S16+2)</f>
        <v>0.41702882811414954</v>
      </c>
      <c r="AA16" s="17">
        <f>IF(Q16="t",Z16*T16,IF(Q16="F",SQRT(T16)*Z16))</f>
        <v>1.1468292773139113</v>
      </c>
    </row>
    <row r="17" spans="1:27" ht="15.75" x14ac:dyDescent="0.25">
      <c r="A17" s="9">
        <v>7</v>
      </c>
      <c r="B17" s="18" t="s">
        <v>79</v>
      </c>
      <c r="C17" s="10" t="s">
        <v>78</v>
      </c>
      <c r="D17" s="10" t="s">
        <v>38</v>
      </c>
      <c r="E17" s="15" t="s">
        <v>42</v>
      </c>
      <c r="F17" s="9">
        <v>2004</v>
      </c>
      <c r="G17" s="9">
        <v>397</v>
      </c>
      <c r="H17" s="9">
        <v>2</v>
      </c>
      <c r="I17" s="9">
        <v>94</v>
      </c>
      <c r="J17" s="9">
        <v>1</v>
      </c>
      <c r="K17" s="9">
        <v>0</v>
      </c>
      <c r="L17" s="9" t="s">
        <v>30</v>
      </c>
      <c r="M17" s="9" t="s">
        <v>70</v>
      </c>
      <c r="N17" s="22" t="s">
        <v>83</v>
      </c>
      <c r="O17" s="9" t="s">
        <v>84</v>
      </c>
      <c r="P17" s="9">
        <v>1</v>
      </c>
      <c r="Q17" s="9" t="s">
        <v>85</v>
      </c>
      <c r="R17" s="9">
        <v>1</v>
      </c>
      <c r="S17" s="9">
        <v>94</v>
      </c>
      <c r="T17" s="9">
        <v>3.13</v>
      </c>
      <c r="U17" s="17">
        <f>IF(Q17="t", _xlfn.T.DIST.2T(T17,S17), IF(Q17="f", _xlfn.F.DIST.RT(T17,R17,S17), IF(Q17="chi2", _xlfn.CHISQ.DIST.RT(T17,R17), IF(Q17="z", (1-_xlfn.NORM.S.DIST(T17,TRUE))*2))))</f>
        <v>7.6863740401721697E-2</v>
      </c>
      <c r="V17" s="17">
        <f t="shared" si="1"/>
        <v>1.7691806012954137</v>
      </c>
      <c r="W17" s="17">
        <f t="shared" si="2"/>
        <v>0.4243335449856836</v>
      </c>
      <c r="X17" s="17">
        <f t="shared" si="3"/>
        <v>0.57566645501431646</v>
      </c>
      <c r="Y17" s="20">
        <f t="shared" si="4"/>
        <v>-0.15133291002863286</v>
      </c>
      <c r="Z17" s="17">
        <f>2/SQRT(S17+2)</f>
        <v>0.20412414523193154</v>
      </c>
      <c r="AA17" s="17" t="b">
        <f>IF(Q17="t",Z17*T17,IF(Q17="F",SQRT(T17)*Z17))</f>
        <v>0</v>
      </c>
    </row>
    <row r="18" spans="1:27" ht="15.75" x14ac:dyDescent="0.25">
      <c r="A18" s="9">
        <v>7</v>
      </c>
      <c r="B18" s="18" t="s">
        <v>79</v>
      </c>
      <c r="C18" s="10" t="s">
        <v>78</v>
      </c>
      <c r="D18" s="10" t="s">
        <v>38</v>
      </c>
      <c r="E18" s="15" t="s">
        <v>42</v>
      </c>
      <c r="F18" s="9">
        <v>2004</v>
      </c>
      <c r="G18" s="9">
        <v>397</v>
      </c>
      <c r="H18" s="9">
        <v>3</v>
      </c>
      <c r="I18" s="9">
        <v>145</v>
      </c>
      <c r="J18" s="9">
        <v>1</v>
      </c>
      <c r="K18" s="9">
        <v>0</v>
      </c>
      <c r="L18" s="9" t="s">
        <v>30</v>
      </c>
      <c r="M18" s="9" t="s">
        <v>70</v>
      </c>
      <c r="N18" s="19" t="s">
        <v>86</v>
      </c>
      <c r="O18" s="9" t="s">
        <v>87</v>
      </c>
      <c r="P18" s="9">
        <v>1</v>
      </c>
      <c r="Q18" s="9" t="s">
        <v>28</v>
      </c>
      <c r="R18" s="9">
        <v>1</v>
      </c>
      <c r="S18" s="9">
        <v>84</v>
      </c>
      <c r="T18" s="9">
        <v>4.5999999999999996</v>
      </c>
      <c r="U18" s="17">
        <f t="shared" ref="U18:U22" si="5">IF(Q18="t", _xlfn.T.DIST.2T(T18,S18), IF(Q18="f", _xlfn.F.DIST.RT(T18,R18,S18), IF(Q18="chi2", _xlfn.CHISQ.DIST.RT(T18,R18), IF(Q18="z", (1-_xlfn.NORM.S.DIST(T18,TRUE))*2))))</f>
        <v>3.4860281997753872E-2</v>
      </c>
      <c r="V18" s="17">
        <f t="shared" si="1"/>
        <v>2.109977638814962</v>
      </c>
      <c r="W18" s="17">
        <f t="shared" si="2"/>
        <v>0.55960887133013748</v>
      </c>
      <c r="X18" s="17">
        <f t="shared" si="3"/>
        <v>0.44039112866986252</v>
      </c>
      <c r="Y18" s="20">
        <f t="shared" si="4"/>
        <v>0.11921774266027496</v>
      </c>
      <c r="Z18" s="17">
        <f>2/SQRT(S18+2)</f>
        <v>0.21566554640687682</v>
      </c>
      <c r="AA18" s="17">
        <f>IF(Q18="t",Z18*T18,IF(Q18="F",SQRT(T18)*Z18))</f>
        <v>0.4625510656912305</v>
      </c>
    </row>
    <row r="19" spans="1:27" ht="15.75" x14ac:dyDescent="0.25">
      <c r="A19" s="9">
        <v>7</v>
      </c>
      <c r="B19" s="18" t="s">
        <v>79</v>
      </c>
      <c r="C19" s="10" t="s">
        <v>78</v>
      </c>
      <c r="D19" s="10" t="s">
        <v>38</v>
      </c>
      <c r="E19" s="15" t="s">
        <v>42</v>
      </c>
      <c r="F19" s="9">
        <v>2004</v>
      </c>
      <c r="G19" s="9">
        <v>397</v>
      </c>
      <c r="H19" s="9">
        <v>4</v>
      </c>
      <c r="I19" s="9">
        <v>114</v>
      </c>
      <c r="J19" s="9">
        <v>1</v>
      </c>
      <c r="K19" s="9">
        <v>0</v>
      </c>
      <c r="L19" s="9" t="s">
        <v>30</v>
      </c>
      <c r="M19" s="9" t="s">
        <v>70</v>
      </c>
      <c r="N19" s="22" t="s">
        <v>88</v>
      </c>
      <c r="O19" s="9" t="s">
        <v>89</v>
      </c>
      <c r="P19" s="9">
        <v>1</v>
      </c>
      <c r="Q19" s="9" t="s">
        <v>28</v>
      </c>
      <c r="R19" s="9">
        <v>2</v>
      </c>
      <c r="S19" s="9">
        <v>111</v>
      </c>
      <c r="T19" s="9">
        <v>2.91</v>
      </c>
      <c r="U19" s="17">
        <f t="shared" si="5"/>
        <v>5.8643599214527331E-2</v>
      </c>
      <c r="V19" s="17">
        <f t="shared" si="1"/>
        <v>1.8908557763056486</v>
      </c>
      <c r="W19" s="17">
        <f t="shared" si="2"/>
        <v>0.4724374099105057</v>
      </c>
      <c r="X19" s="17">
        <f t="shared" si="3"/>
        <v>0.52756259008949424</v>
      </c>
      <c r="Y19" s="20">
        <f t="shared" si="4"/>
        <v>-5.5125180178988542E-2</v>
      </c>
      <c r="Z19" s="17">
        <f>2/SQRT(S19+2)</f>
        <v>0.18814417367671946</v>
      </c>
      <c r="AA19" s="17">
        <f>IF(Q19="t",Z19*T19,IF(Q19="F",SQRT(T19)*Z19))</f>
        <v>0.32094991752222357</v>
      </c>
    </row>
    <row r="20" spans="1:27" ht="15.75" x14ac:dyDescent="0.25">
      <c r="A20" s="9">
        <v>7</v>
      </c>
      <c r="B20" s="18" t="s">
        <v>79</v>
      </c>
      <c r="C20" s="10" t="s">
        <v>78</v>
      </c>
      <c r="D20" s="10" t="s">
        <v>38</v>
      </c>
      <c r="E20" s="15" t="s">
        <v>42</v>
      </c>
      <c r="F20" s="9">
        <v>2004</v>
      </c>
      <c r="G20" s="9">
        <v>397</v>
      </c>
      <c r="H20" s="9">
        <v>4</v>
      </c>
      <c r="I20" s="9">
        <v>69</v>
      </c>
      <c r="J20" s="9">
        <v>1</v>
      </c>
      <c r="K20" s="9">
        <v>0</v>
      </c>
      <c r="L20" s="9" t="s">
        <v>30</v>
      </c>
      <c r="M20" s="9" t="s">
        <v>70</v>
      </c>
      <c r="N20" s="22" t="s">
        <v>90</v>
      </c>
      <c r="O20" s="9" t="s">
        <v>91</v>
      </c>
      <c r="P20" s="9">
        <v>1</v>
      </c>
      <c r="Q20" s="9" t="s">
        <v>28</v>
      </c>
      <c r="R20" s="9">
        <v>2</v>
      </c>
      <c r="S20" s="9">
        <v>63</v>
      </c>
      <c r="T20" s="9">
        <v>4.32</v>
      </c>
      <c r="U20" s="17">
        <f t="shared" si="5"/>
        <v>1.7451253480313598E-2</v>
      </c>
      <c r="V20" s="17">
        <f t="shared" si="1"/>
        <v>2.3770599100603085</v>
      </c>
      <c r="W20" s="17">
        <f t="shared" si="2"/>
        <v>0.66168270626892189</v>
      </c>
      <c r="X20" s="17">
        <f t="shared" si="3"/>
        <v>0.33831729373107811</v>
      </c>
      <c r="Y20" s="20">
        <f t="shared" si="4"/>
        <v>0.32336541253784379</v>
      </c>
      <c r="Z20" s="17">
        <f>2/SQRT(S20+2)</f>
        <v>0.24806946917841693</v>
      </c>
      <c r="AA20" s="17">
        <f>IF(Q20="t",Z20*T20,IF(Q20="F",SQRT(T20)*Z20))</f>
        <v>0.5156027093083918</v>
      </c>
    </row>
    <row r="21" spans="1:27" ht="15.75" x14ac:dyDescent="0.25">
      <c r="A21" s="9">
        <v>8</v>
      </c>
      <c r="B21" s="24" t="s">
        <v>93</v>
      </c>
      <c r="C21" s="23" t="s">
        <v>92</v>
      </c>
      <c r="D21" s="10" t="s">
        <v>94</v>
      </c>
      <c r="E21" s="15" t="s">
        <v>42</v>
      </c>
      <c r="F21" s="9">
        <v>2003</v>
      </c>
      <c r="G21" s="9">
        <v>324</v>
      </c>
      <c r="H21" s="9">
        <v>1</v>
      </c>
      <c r="I21" s="9">
        <v>50</v>
      </c>
      <c r="J21" s="9">
        <v>1</v>
      </c>
      <c r="K21" s="9">
        <v>0</v>
      </c>
      <c r="L21" s="9" t="s">
        <v>26</v>
      </c>
      <c r="M21" s="9" t="s">
        <v>27</v>
      </c>
      <c r="N21" s="22" t="s">
        <v>95</v>
      </c>
      <c r="O21" s="9" t="s">
        <v>96</v>
      </c>
      <c r="P21" s="9">
        <v>1</v>
      </c>
      <c r="Q21" s="9" t="s">
        <v>28</v>
      </c>
      <c r="R21" s="9">
        <v>2</v>
      </c>
      <c r="S21" s="9">
        <v>47</v>
      </c>
      <c r="T21" s="9">
        <v>3.52</v>
      </c>
      <c r="U21" s="17">
        <f t="shared" si="5"/>
        <v>3.7626096349684529E-2</v>
      </c>
      <c r="V21" s="17">
        <f t="shared" si="1"/>
        <v>2.0789048555468805</v>
      </c>
      <c r="W21" s="17">
        <f t="shared" si="2"/>
        <v>0.54732463255698982</v>
      </c>
      <c r="X21" s="17">
        <f t="shared" si="3"/>
        <v>0.45267536744301018</v>
      </c>
      <c r="Y21" s="20">
        <f t="shared" si="4"/>
        <v>9.4649265113979641E-2</v>
      </c>
      <c r="Z21" s="17">
        <f>2/SQRT(S21+2)</f>
        <v>0.2857142857142857</v>
      </c>
      <c r="AA21" s="17">
        <f>IF(Q21="t",Z21*T21,IF(Q21="F",SQRT(T21)*Z21))</f>
        <v>0.53604751540839191</v>
      </c>
    </row>
    <row r="22" spans="1:27" ht="15.75" x14ac:dyDescent="0.25">
      <c r="A22" s="9">
        <v>8</v>
      </c>
      <c r="B22" s="24" t="s">
        <v>93</v>
      </c>
      <c r="C22" s="23" t="s">
        <v>92</v>
      </c>
      <c r="D22" s="10" t="s">
        <v>94</v>
      </c>
      <c r="E22" s="15" t="s">
        <v>42</v>
      </c>
      <c r="F22" s="9">
        <v>2003</v>
      </c>
      <c r="G22" s="9">
        <v>324</v>
      </c>
      <c r="H22" s="9">
        <v>2</v>
      </c>
      <c r="I22" s="9">
        <v>69</v>
      </c>
      <c r="J22" s="9">
        <v>1</v>
      </c>
      <c r="K22" s="9">
        <v>1</v>
      </c>
      <c r="L22" s="9" t="s">
        <v>30</v>
      </c>
      <c r="M22" s="9" t="s">
        <v>70</v>
      </c>
      <c r="N22" s="22" t="s">
        <v>97</v>
      </c>
      <c r="O22" s="9" t="s">
        <v>98</v>
      </c>
      <c r="P22" s="9">
        <v>1</v>
      </c>
      <c r="Q22" s="9" t="s">
        <v>28</v>
      </c>
      <c r="R22" s="9">
        <v>2</v>
      </c>
      <c r="S22" s="9">
        <v>62</v>
      </c>
      <c r="T22" s="9">
        <v>3.72</v>
      </c>
      <c r="U22" s="17">
        <f t="shared" ref="U22:U28" si="6">IF(Q22="t", _xlfn.T.DIST.2T(T22,S22), IF(Q22="f", _xlfn.F.DIST.RT(T22,R22,S22), IF(Q22="chi2", _xlfn.CHISQ.DIST.RT(T22,R22), IF(Q22="z", (1-_xlfn.NORM.S.DIST(T22,TRUE))*2))))</f>
        <v>2.9801717749925495E-2</v>
      </c>
      <c r="V22" s="17">
        <f t="shared" ref="V22:V28" si="7">_xlfn.NORM.INV(1-U22/2,0,1)</f>
        <v>2.1727157484255404</v>
      </c>
      <c r="W22" s="17">
        <f t="shared" ref="W22:W28" si="8">_xlfn.NORM.DIST(V22,1.96,1,TRUE)</f>
        <v>0.58422565879689625</v>
      </c>
      <c r="X22" s="17">
        <f t="shared" ref="X22:X28" si="9">P22-W22</f>
        <v>0.41577434120310375</v>
      </c>
      <c r="Y22" s="20">
        <f t="shared" ref="Y22:Y28" si="10">W22-X22</f>
        <v>0.1684513175937925</v>
      </c>
      <c r="Z22" s="17">
        <f t="shared" ref="Z22:Z28" si="11">2/SQRT(S22+2)</f>
        <v>0.25</v>
      </c>
      <c r="AA22" s="17">
        <f t="shared" ref="AA22:AA28" si="12">IF(Q22="t",Z22*T22,IF(Q22="F",SQRT(T22)*Z22))</f>
        <v>0.48218253804964778</v>
      </c>
    </row>
    <row r="23" spans="1:27" ht="15.75" x14ac:dyDescent="0.25">
      <c r="A23" s="9">
        <v>8</v>
      </c>
      <c r="B23" s="24" t="s">
        <v>93</v>
      </c>
      <c r="C23" s="23" t="s">
        <v>92</v>
      </c>
      <c r="D23" s="10" t="s">
        <v>94</v>
      </c>
      <c r="E23" s="15" t="s">
        <v>42</v>
      </c>
      <c r="F23" s="9">
        <v>2003</v>
      </c>
      <c r="G23" s="9">
        <v>324</v>
      </c>
      <c r="H23" s="9">
        <v>3</v>
      </c>
      <c r="I23" s="9">
        <v>42</v>
      </c>
      <c r="J23" s="9">
        <v>1</v>
      </c>
      <c r="K23" s="9">
        <v>0</v>
      </c>
      <c r="L23" s="9" t="s">
        <v>30</v>
      </c>
      <c r="M23" s="9" t="s">
        <v>70</v>
      </c>
      <c r="N23" s="22" t="s">
        <v>99</v>
      </c>
      <c r="O23" s="9" t="s">
        <v>100</v>
      </c>
      <c r="P23" s="9">
        <v>1</v>
      </c>
      <c r="Q23" s="9" t="s">
        <v>28</v>
      </c>
      <c r="R23" s="9">
        <v>1</v>
      </c>
      <c r="S23" s="9">
        <v>38</v>
      </c>
      <c r="T23" s="9">
        <v>5.85</v>
      </c>
      <c r="U23" s="17">
        <f t="shared" si="6"/>
        <v>2.047538948317628E-2</v>
      </c>
      <c r="V23" s="17">
        <f t="shared" si="7"/>
        <v>2.3175206061325921</v>
      </c>
      <c r="W23" s="17">
        <f t="shared" si="8"/>
        <v>0.63964894863978117</v>
      </c>
      <c r="X23" s="17">
        <f t="shared" si="9"/>
        <v>0.36035105136021883</v>
      </c>
      <c r="Y23" s="20">
        <f t="shared" si="10"/>
        <v>0.27929789727956233</v>
      </c>
      <c r="Z23" s="17">
        <f t="shared" si="11"/>
        <v>0.31622776601683794</v>
      </c>
      <c r="AA23" s="17">
        <f t="shared" si="12"/>
        <v>0.76485292703891772</v>
      </c>
    </row>
    <row r="24" spans="1:27" ht="15.75" x14ac:dyDescent="0.25">
      <c r="A24" s="9">
        <v>9</v>
      </c>
      <c r="B24" s="23" t="s">
        <v>103</v>
      </c>
      <c r="C24" s="18" t="s">
        <v>101</v>
      </c>
      <c r="D24" s="10" t="s">
        <v>38</v>
      </c>
      <c r="E24" s="15"/>
      <c r="F24" s="9"/>
      <c r="G24" s="9"/>
      <c r="H24" s="9"/>
      <c r="I24" s="9"/>
      <c r="J24" s="9"/>
      <c r="K24" s="9"/>
      <c r="L24" s="9"/>
      <c r="M24" s="9"/>
      <c r="N24" s="15" t="s">
        <v>102</v>
      </c>
      <c r="O24" s="9"/>
      <c r="P24" s="9"/>
      <c r="Q24" s="9"/>
      <c r="R24" s="9"/>
      <c r="S24" s="9"/>
      <c r="T24" s="9"/>
      <c r="U24" s="17"/>
      <c r="V24" s="17"/>
      <c r="W24" s="17"/>
      <c r="X24" s="17"/>
      <c r="Y24" s="20"/>
      <c r="Z24" s="17"/>
      <c r="AA24" s="17"/>
    </row>
    <row r="25" spans="1:27" ht="15.75" x14ac:dyDescent="0.25">
      <c r="A25" s="9">
        <v>10</v>
      </c>
      <c r="B25" s="22" t="s">
        <v>105</v>
      </c>
      <c r="C25" s="18" t="s">
        <v>104</v>
      </c>
      <c r="D25" s="10" t="s">
        <v>106</v>
      </c>
      <c r="E25" s="15" t="s">
        <v>42</v>
      </c>
      <c r="F25" s="9">
        <v>2001</v>
      </c>
      <c r="G25" s="9">
        <v>264</v>
      </c>
      <c r="H25" s="9">
        <v>1</v>
      </c>
      <c r="I25" s="9">
        <v>93</v>
      </c>
      <c r="J25" s="9">
        <v>0</v>
      </c>
      <c r="K25" s="9">
        <v>1</v>
      </c>
      <c r="L25" s="9" t="s">
        <v>30</v>
      </c>
      <c r="M25" s="9" t="s">
        <v>70</v>
      </c>
      <c r="N25" s="22" t="s">
        <v>107</v>
      </c>
      <c r="O25" s="9" t="s">
        <v>108</v>
      </c>
      <c r="P25" s="9">
        <v>1</v>
      </c>
      <c r="Q25" s="9" t="s">
        <v>31</v>
      </c>
      <c r="R25" s="9">
        <v>1</v>
      </c>
      <c r="S25" s="9">
        <v>90</v>
      </c>
      <c r="T25" s="9">
        <v>6.49</v>
      </c>
      <c r="U25" s="17">
        <f t="shared" si="6"/>
        <v>4.5666179393034176E-9</v>
      </c>
      <c r="V25" s="17">
        <f t="shared" si="7"/>
        <v>5.8622409182574025</v>
      </c>
      <c r="W25" s="17">
        <f t="shared" si="8"/>
        <v>0.99995234688663703</v>
      </c>
      <c r="X25" s="17">
        <f t="shared" si="9"/>
        <v>4.7653113362966515E-5</v>
      </c>
      <c r="Y25" s="20">
        <f t="shared" si="10"/>
        <v>0.99990469377327407</v>
      </c>
      <c r="Z25" s="17">
        <f t="shared" si="11"/>
        <v>0.20851441405707477</v>
      </c>
      <c r="AA25" s="17">
        <f t="shared" si="12"/>
        <v>1.3532585472304153</v>
      </c>
    </row>
    <row r="26" spans="1:27" ht="15.75" x14ac:dyDescent="0.25">
      <c r="A26" s="9">
        <v>10</v>
      </c>
      <c r="B26" s="22" t="s">
        <v>105</v>
      </c>
      <c r="C26" s="18" t="s">
        <v>104</v>
      </c>
      <c r="D26" s="10" t="s">
        <v>106</v>
      </c>
      <c r="E26" s="15" t="s">
        <v>42</v>
      </c>
      <c r="F26" s="9">
        <v>2001</v>
      </c>
      <c r="G26" s="9">
        <v>264</v>
      </c>
      <c r="H26" s="9">
        <v>2</v>
      </c>
      <c r="I26" s="9">
        <v>40</v>
      </c>
      <c r="J26" s="9">
        <v>1</v>
      </c>
      <c r="K26" s="9">
        <v>0</v>
      </c>
      <c r="L26" s="9" t="s">
        <v>30</v>
      </c>
      <c r="M26" s="9" t="s">
        <v>70</v>
      </c>
      <c r="N26" s="22" t="s">
        <v>109</v>
      </c>
      <c r="O26" s="9" t="s">
        <v>110</v>
      </c>
      <c r="P26" s="9">
        <v>1</v>
      </c>
      <c r="Q26" s="9" t="s">
        <v>28</v>
      </c>
      <c r="R26" s="9">
        <v>1</v>
      </c>
      <c r="S26" s="9">
        <v>38</v>
      </c>
      <c r="T26" s="9">
        <v>7.91</v>
      </c>
      <c r="U26" s="17">
        <f t="shared" si="6"/>
        <v>7.7374867848313466E-3</v>
      </c>
      <c r="V26" s="17">
        <f t="shared" si="7"/>
        <v>2.6633153349208731</v>
      </c>
      <c r="W26" s="17">
        <f t="shared" si="8"/>
        <v>0.7590703719392291</v>
      </c>
      <c r="X26" s="17">
        <f t="shared" si="9"/>
        <v>0.2409296280607709</v>
      </c>
      <c r="Y26" s="20">
        <f t="shared" si="10"/>
        <v>0.51814074387845821</v>
      </c>
      <c r="Z26" s="17">
        <f t="shared" si="11"/>
        <v>0.31622776601683794</v>
      </c>
      <c r="AA26" s="17">
        <f t="shared" si="12"/>
        <v>0.88938180777436648</v>
      </c>
    </row>
    <row r="27" spans="1:27" ht="15.75" x14ac:dyDescent="0.25">
      <c r="A27" s="9">
        <v>10</v>
      </c>
      <c r="B27" s="22" t="s">
        <v>105</v>
      </c>
      <c r="C27" s="18" t="s">
        <v>104</v>
      </c>
      <c r="D27" s="10" t="s">
        <v>106</v>
      </c>
      <c r="E27" s="15" t="s">
        <v>42</v>
      </c>
      <c r="F27" s="9">
        <v>2001</v>
      </c>
      <c r="G27" s="9">
        <v>264</v>
      </c>
      <c r="H27" s="9">
        <v>3</v>
      </c>
      <c r="I27" s="9">
        <v>54</v>
      </c>
      <c r="J27" s="9">
        <v>0</v>
      </c>
      <c r="K27" s="9">
        <v>0</v>
      </c>
      <c r="L27" s="9" t="s">
        <v>30</v>
      </c>
      <c r="M27" s="9" t="s">
        <v>27</v>
      </c>
      <c r="N27" s="22" t="s">
        <v>111</v>
      </c>
      <c r="O27" s="9" t="s">
        <v>112</v>
      </c>
      <c r="P27" s="9">
        <v>1</v>
      </c>
      <c r="Q27" s="9" t="s">
        <v>28</v>
      </c>
      <c r="R27" s="9">
        <v>1</v>
      </c>
      <c r="S27" s="9">
        <v>50</v>
      </c>
      <c r="T27" s="9">
        <v>4.2</v>
      </c>
      <c r="U27" s="17">
        <f t="shared" si="6"/>
        <v>4.5688539629132038E-2</v>
      </c>
      <c r="V27" s="17">
        <f t="shared" si="7"/>
        <v>1.9982594466624071</v>
      </c>
      <c r="W27" s="17">
        <f t="shared" si="8"/>
        <v>0.51525958801427763</v>
      </c>
      <c r="X27" s="17">
        <f t="shared" si="9"/>
        <v>0.48474041198572237</v>
      </c>
      <c r="Y27" s="20">
        <f t="shared" si="10"/>
        <v>3.051917602855525E-2</v>
      </c>
      <c r="Z27" s="17">
        <f t="shared" si="11"/>
        <v>0.27735009811261457</v>
      </c>
      <c r="AA27" s="17">
        <f t="shared" si="12"/>
        <v>0.56839856005880518</v>
      </c>
    </row>
    <row r="28" spans="1:27" ht="15.75" x14ac:dyDescent="0.25">
      <c r="A28" s="9">
        <v>10</v>
      </c>
      <c r="B28" s="22" t="s">
        <v>105</v>
      </c>
      <c r="C28" s="18" t="s">
        <v>104</v>
      </c>
      <c r="D28" s="10" t="s">
        <v>106</v>
      </c>
      <c r="E28" s="15" t="s">
        <v>42</v>
      </c>
      <c r="F28" s="9">
        <v>2001</v>
      </c>
      <c r="G28" s="9">
        <v>264</v>
      </c>
      <c r="H28" s="9">
        <v>4</v>
      </c>
      <c r="I28" s="9">
        <v>50</v>
      </c>
      <c r="J28" s="9">
        <v>0</v>
      </c>
      <c r="K28" s="9">
        <v>0</v>
      </c>
      <c r="L28" s="9" t="s">
        <v>26</v>
      </c>
      <c r="M28" s="9" t="s">
        <v>27</v>
      </c>
      <c r="N28" s="22" t="s">
        <v>113</v>
      </c>
      <c r="O28" s="9" t="s">
        <v>114</v>
      </c>
      <c r="P28" s="9">
        <v>1</v>
      </c>
      <c r="Q28" s="9" t="s">
        <v>28</v>
      </c>
      <c r="R28" s="9">
        <v>1</v>
      </c>
      <c r="S28" s="9">
        <v>46</v>
      </c>
      <c r="T28" s="9">
        <v>6.55</v>
      </c>
      <c r="U28" s="17">
        <f t="shared" ref="U28:U32" si="13">IF(Q28="t", _xlfn.T.DIST.2T(T28,S28), IF(Q28="f", _xlfn.F.DIST.RT(T28,R28,S28), IF(Q28="chi2", _xlfn.CHISQ.DIST.RT(T28,R28), IF(Q28="z", (1-_xlfn.NORM.S.DIST(T28,TRUE))*2))))</f>
        <v>1.3841618714799655E-2</v>
      </c>
      <c r="V28" s="17">
        <f t="shared" ref="V28:V32" si="14">_xlfn.NORM.INV(1-U28/2,0,1)</f>
        <v>2.4613476056592716</v>
      </c>
      <c r="W28" s="17">
        <f t="shared" ref="W28:W32" si="15">_xlfn.NORM.DIST(V28,1.96,1,TRUE)</f>
        <v>0.69193674655189086</v>
      </c>
      <c r="X28" s="17">
        <f t="shared" ref="X28:X32" si="16">P28-W28</f>
        <v>0.30806325344810914</v>
      </c>
      <c r="Y28" s="20">
        <f t="shared" ref="Y28:Y32" si="17">W28-X28</f>
        <v>0.38387349310378172</v>
      </c>
      <c r="Z28" s="17">
        <f t="shared" ref="Z28:Z32" si="18">2/SQRT(S28+2)</f>
        <v>0.28867513459481292</v>
      </c>
      <c r="AA28" s="17">
        <f t="shared" ref="AA28:AA32" si="19">IF(Q28="t",Z28*T28,IF(Q28="F",SQRT(T28)*Z28))</f>
        <v>0.73880534197671688</v>
      </c>
    </row>
    <row r="29" spans="1:27" ht="15.75" x14ac:dyDescent="0.25">
      <c r="A29" s="9">
        <v>11</v>
      </c>
      <c r="B29" s="18" t="s">
        <v>116</v>
      </c>
      <c r="C29" s="15" t="s">
        <v>115</v>
      </c>
      <c r="D29" s="10" t="s">
        <v>38</v>
      </c>
      <c r="E29" s="15" t="s">
        <v>117</v>
      </c>
      <c r="F29" s="9">
        <v>2005</v>
      </c>
      <c r="G29" s="9">
        <v>258</v>
      </c>
      <c r="H29" s="9"/>
      <c r="I29" s="9"/>
      <c r="J29" s="9"/>
      <c r="K29" s="9"/>
      <c r="L29" s="9"/>
      <c r="M29" s="9"/>
      <c r="N29" s="22"/>
      <c r="O29" s="9"/>
      <c r="P29" s="9"/>
      <c r="Q29" s="9"/>
      <c r="R29" s="9"/>
      <c r="S29" s="9"/>
      <c r="T29" s="9"/>
      <c r="U29" s="17"/>
      <c r="V29" s="17"/>
      <c r="W29" s="17"/>
      <c r="X29" s="17"/>
      <c r="Y29" s="20"/>
      <c r="Z29" s="17"/>
      <c r="AA29" s="17"/>
    </row>
    <row r="30" spans="1:27" ht="15.75" x14ac:dyDescent="0.25">
      <c r="A30" s="9">
        <v>12</v>
      </c>
      <c r="B30" s="23" t="s">
        <v>119</v>
      </c>
      <c r="C30" s="23" t="s">
        <v>118</v>
      </c>
      <c r="D30" s="10" t="s">
        <v>38</v>
      </c>
      <c r="E30" s="18" t="s">
        <v>120</v>
      </c>
      <c r="F30" s="9">
        <v>2010</v>
      </c>
      <c r="G30" s="9">
        <v>244</v>
      </c>
      <c r="H30" s="9"/>
      <c r="I30" s="9"/>
      <c r="J30" s="9"/>
      <c r="K30" s="9"/>
      <c r="L30" s="9"/>
      <c r="M30" s="9"/>
      <c r="N30" s="22"/>
      <c r="O30" s="9"/>
      <c r="P30" s="9"/>
      <c r="Q30" s="9"/>
      <c r="R30" s="9"/>
      <c r="S30" s="9"/>
      <c r="T30" s="9"/>
      <c r="U30" s="17"/>
      <c r="V30" s="17"/>
      <c r="W30" s="17"/>
      <c r="X30" s="17"/>
      <c r="Y30" s="20"/>
      <c r="Z30" s="17"/>
      <c r="AA30" s="17"/>
    </row>
    <row r="31" spans="1:27" ht="15.75" x14ac:dyDescent="0.25">
      <c r="A31" s="9">
        <v>13</v>
      </c>
      <c r="B31" s="22" t="s">
        <v>122</v>
      </c>
      <c r="C31" s="23" t="s">
        <v>121</v>
      </c>
      <c r="D31" s="10" t="s">
        <v>132</v>
      </c>
      <c r="E31" s="15" t="s">
        <v>42</v>
      </c>
      <c r="F31" s="9">
        <v>1999</v>
      </c>
      <c r="G31" s="9">
        <v>231</v>
      </c>
      <c r="H31" s="9">
        <v>1</v>
      </c>
      <c r="I31" s="9">
        <v>60</v>
      </c>
      <c r="J31" s="9">
        <v>1</v>
      </c>
      <c r="K31" s="9">
        <v>0</v>
      </c>
      <c r="L31" s="9" t="s">
        <v>30</v>
      </c>
      <c r="M31" s="9" t="s">
        <v>70</v>
      </c>
      <c r="N31" s="22" t="s">
        <v>123</v>
      </c>
      <c r="O31" s="9" t="s">
        <v>124</v>
      </c>
      <c r="P31" s="9">
        <v>1</v>
      </c>
      <c r="Q31" s="9" t="s">
        <v>28</v>
      </c>
      <c r="R31" s="9">
        <v>2</v>
      </c>
      <c r="S31" s="9">
        <v>54</v>
      </c>
      <c r="T31" s="9">
        <v>3.57</v>
      </c>
      <c r="U31" s="17">
        <f t="shared" si="13"/>
        <v>3.4982012182136875E-2</v>
      </c>
      <c r="V31" s="17">
        <f t="shared" si="14"/>
        <v>2.1085665562725877</v>
      </c>
      <c r="W31" s="17">
        <f t="shared" si="15"/>
        <v>0.55905216784502809</v>
      </c>
      <c r="X31" s="17">
        <f t="shared" si="16"/>
        <v>0.44094783215497191</v>
      </c>
      <c r="Y31" s="20">
        <f t="shared" si="17"/>
        <v>0.11810433569005618</v>
      </c>
      <c r="Z31" s="17">
        <f t="shared" si="18"/>
        <v>0.2672612419124244</v>
      </c>
      <c r="AA31" s="17">
        <f t="shared" si="19"/>
        <v>0.50497524691810391</v>
      </c>
    </row>
    <row r="32" spans="1:27" ht="15.75" x14ac:dyDescent="0.25">
      <c r="A32" s="9">
        <v>13</v>
      </c>
      <c r="B32" s="22" t="s">
        <v>122</v>
      </c>
      <c r="C32" s="23" t="s">
        <v>121</v>
      </c>
      <c r="D32" s="10" t="s">
        <v>132</v>
      </c>
      <c r="E32" s="15" t="s">
        <v>42</v>
      </c>
      <c r="F32" s="9">
        <v>1999</v>
      </c>
      <c r="G32" s="9">
        <v>231</v>
      </c>
      <c r="H32" s="9">
        <v>2</v>
      </c>
      <c r="I32" s="9">
        <v>71</v>
      </c>
      <c r="J32" s="9">
        <v>1</v>
      </c>
      <c r="K32" s="9">
        <v>0</v>
      </c>
      <c r="L32" s="9" t="s">
        <v>30</v>
      </c>
      <c r="M32" s="9" t="s">
        <v>70</v>
      </c>
      <c r="N32" s="22" t="s">
        <v>125</v>
      </c>
      <c r="O32" s="9" t="s">
        <v>126</v>
      </c>
      <c r="P32" s="9">
        <v>1</v>
      </c>
      <c r="Q32" s="9" t="s">
        <v>28</v>
      </c>
      <c r="R32" s="9">
        <v>2</v>
      </c>
      <c r="S32" s="9">
        <v>68</v>
      </c>
      <c r="T32" s="9">
        <v>3.53</v>
      </c>
      <c r="U32" s="17">
        <f t="shared" si="13"/>
        <v>3.4786600479377539E-2</v>
      </c>
      <c r="V32" s="17">
        <f t="shared" si="14"/>
        <v>2.1108337920632469</v>
      </c>
      <c r="W32" s="17">
        <f t="shared" si="15"/>
        <v>0.55994658549979426</v>
      </c>
      <c r="X32" s="17">
        <f t="shared" si="16"/>
        <v>0.44005341450020574</v>
      </c>
      <c r="Y32" s="20">
        <f t="shared" si="17"/>
        <v>0.11989317099958852</v>
      </c>
      <c r="Z32" s="17">
        <f t="shared" si="18"/>
        <v>0.23904572186687872</v>
      </c>
      <c r="AA32" s="17">
        <f t="shared" si="19"/>
        <v>0.44912613563929421</v>
      </c>
    </row>
    <row r="33" spans="1:27" ht="15.75" x14ac:dyDescent="0.25">
      <c r="A33" s="9">
        <v>13</v>
      </c>
      <c r="B33" s="22" t="s">
        <v>122</v>
      </c>
      <c r="C33" s="23" t="s">
        <v>121</v>
      </c>
      <c r="D33" s="10" t="s">
        <v>132</v>
      </c>
      <c r="E33" s="15" t="s">
        <v>42</v>
      </c>
      <c r="F33" s="9">
        <v>1999</v>
      </c>
      <c r="G33" s="9">
        <v>231</v>
      </c>
      <c r="H33" s="9">
        <v>3</v>
      </c>
      <c r="I33" s="9">
        <v>70</v>
      </c>
      <c r="J33" s="9">
        <v>1</v>
      </c>
      <c r="K33" s="9">
        <v>0</v>
      </c>
      <c r="L33" s="9" t="s">
        <v>30</v>
      </c>
      <c r="M33" s="9" t="s">
        <v>70</v>
      </c>
      <c r="N33" s="22" t="s">
        <v>127</v>
      </c>
      <c r="O33" s="9" t="s">
        <v>128</v>
      </c>
      <c r="P33" s="9">
        <v>1</v>
      </c>
      <c r="Q33" s="9" t="s">
        <v>28</v>
      </c>
      <c r="R33" s="9">
        <v>1</v>
      </c>
      <c r="S33" s="9">
        <v>62</v>
      </c>
      <c r="T33" s="9">
        <v>4.1100000000000003</v>
      </c>
      <c r="U33" s="17">
        <f t="shared" ref="U33" si="20">IF(Q33="t", _xlfn.T.DIST.2T(T33,S33), IF(Q33="f", _xlfn.F.DIST.RT(T33,R33,S33), IF(Q33="chi2", _xlfn.CHISQ.DIST.RT(T33,R33), IF(Q33="z", (1-_xlfn.NORM.S.DIST(T33,TRUE))*2))))</f>
        <v>4.6934955627529501E-2</v>
      </c>
      <c r="V33" s="17">
        <f t="shared" ref="V33" si="21">_xlfn.NORM.INV(1-U33/2,0,1)</f>
        <v>1.9868866836541097</v>
      </c>
      <c r="W33" s="17">
        <f t="shared" ref="W33" si="22">_xlfn.NORM.DIST(V33,1.96,1,TRUE)</f>
        <v>0.5107249427081475</v>
      </c>
      <c r="X33" s="17">
        <f t="shared" ref="X33" si="23">P33-W33</f>
        <v>0.4892750572918525</v>
      </c>
      <c r="Y33" s="20">
        <f t="shared" ref="Y33" si="24">W33-X33</f>
        <v>2.1449885416295E-2</v>
      </c>
      <c r="Z33" s="17">
        <f t="shared" ref="Z33" si="25">2/SQRT(S33+2)</f>
        <v>0.25</v>
      </c>
      <c r="AA33" s="17">
        <f t="shared" ref="AA33" si="26">IF(Q33="t",Z33*T33,IF(Q33="F",SQRT(T33)*Z33))</f>
        <v>0.50682837331783237</v>
      </c>
    </row>
    <row r="34" spans="1:27" ht="15.75" x14ac:dyDescent="0.25">
      <c r="A34" s="9">
        <v>14</v>
      </c>
      <c r="B34" s="24" t="s">
        <v>130</v>
      </c>
      <c r="C34" s="23" t="s">
        <v>129</v>
      </c>
      <c r="D34" s="10" t="s">
        <v>131</v>
      </c>
      <c r="E34" s="15" t="s">
        <v>42</v>
      </c>
      <c r="F34" s="9">
        <v>1998</v>
      </c>
      <c r="G34" s="9">
        <v>230</v>
      </c>
      <c r="H34" s="9">
        <v>1</v>
      </c>
      <c r="I34" s="9">
        <v>42</v>
      </c>
      <c r="J34" s="9">
        <v>1</v>
      </c>
      <c r="K34" s="9">
        <v>0</v>
      </c>
      <c r="L34" s="9" t="s">
        <v>30</v>
      </c>
      <c r="M34" s="9" t="s">
        <v>70</v>
      </c>
      <c r="N34" s="22" t="s">
        <v>133</v>
      </c>
      <c r="O34" s="9" t="s">
        <v>134</v>
      </c>
      <c r="P34" s="9">
        <v>1</v>
      </c>
      <c r="Q34" s="9" t="s">
        <v>28</v>
      </c>
      <c r="R34" s="9">
        <v>1</v>
      </c>
      <c r="S34" s="9">
        <v>38</v>
      </c>
      <c r="T34" s="9">
        <v>7.14</v>
      </c>
      <c r="U34" s="17">
        <f t="shared" ref="U34:U52" si="27">IF(Q34="t", _xlfn.T.DIST.2T(T34,S34), IF(Q34="f", _xlfn.F.DIST.RT(T34,R34,S34), IF(Q34="chi2", _xlfn.CHISQ.DIST.RT(T34,R34), IF(Q34="z", (1-_xlfn.NORM.S.DIST(T34,TRUE))*2))))</f>
        <v>1.1041313141888449E-2</v>
      </c>
      <c r="V34" s="17">
        <f t="shared" ref="V34:V52" si="28">_xlfn.NORM.INV(1-U34/2,0,1)</f>
        <v>2.5413885805813567</v>
      </c>
      <c r="W34" s="17">
        <f t="shared" ref="W34:W52" si="29">_xlfn.NORM.DIST(V34,1.96,1,TRUE)</f>
        <v>0.71951070398477801</v>
      </c>
      <c r="X34" s="17">
        <f t="shared" ref="X34:X52" si="30">P34-W34</f>
        <v>0.28048929601522199</v>
      </c>
      <c r="Y34" s="20">
        <f t="shared" ref="Y34:Y52" si="31">W34-X34</f>
        <v>0.43902140796955602</v>
      </c>
      <c r="Z34" s="17">
        <f t="shared" ref="Z34:Z52" si="32">2/SQRT(S34+2)</f>
        <v>0.31622776601683794</v>
      </c>
      <c r="AA34" s="17">
        <f t="shared" ref="AA34:AA52" si="33">IF(Q34="t",Z34*T34,IF(Q34="F",SQRT(T34)*Z34))</f>
        <v>0.84498520697110435</v>
      </c>
    </row>
    <row r="35" spans="1:27" ht="15.75" x14ac:dyDescent="0.25">
      <c r="A35" s="9">
        <v>14</v>
      </c>
      <c r="B35" s="24" t="s">
        <v>130</v>
      </c>
      <c r="C35" s="23" t="s">
        <v>129</v>
      </c>
      <c r="D35" s="10" t="s">
        <v>131</v>
      </c>
      <c r="E35" s="15" t="s">
        <v>42</v>
      </c>
      <c r="F35" s="9">
        <v>1998</v>
      </c>
      <c r="G35" s="9">
        <v>230</v>
      </c>
      <c r="H35" s="9" t="s">
        <v>135</v>
      </c>
      <c r="I35" s="9">
        <v>50</v>
      </c>
      <c r="J35" s="9">
        <v>1</v>
      </c>
      <c r="K35" s="9">
        <v>0</v>
      </c>
      <c r="L35" s="9" t="s">
        <v>30</v>
      </c>
      <c r="M35" s="9" t="s">
        <v>70</v>
      </c>
      <c r="N35" s="22" t="s">
        <v>137</v>
      </c>
      <c r="O35" s="9" t="s">
        <v>138</v>
      </c>
      <c r="P35" s="9">
        <v>1</v>
      </c>
      <c r="Q35" s="9" t="s">
        <v>28</v>
      </c>
      <c r="R35" s="9">
        <v>2</v>
      </c>
      <c r="S35" s="9">
        <v>47</v>
      </c>
      <c r="T35" s="9">
        <v>4.68</v>
      </c>
      <c r="U35" s="25">
        <f t="shared" si="27"/>
        <v>1.4011399859514002E-2</v>
      </c>
      <c r="V35" s="25">
        <f t="shared" si="28"/>
        <v>2.4569709954427292</v>
      </c>
      <c r="W35" s="25">
        <f t="shared" si="29"/>
        <v>0.69039524748122372</v>
      </c>
      <c r="X35" s="25">
        <f t="shared" si="30"/>
        <v>0.30960475251877628</v>
      </c>
      <c r="Y35" s="26">
        <f t="shared" si="31"/>
        <v>0.38079049496244743</v>
      </c>
      <c r="Z35" s="25">
        <f t="shared" si="32"/>
        <v>0.2857142857142857</v>
      </c>
      <c r="AA35" s="25">
        <f t="shared" si="33"/>
        <v>0.61809450436525515</v>
      </c>
    </row>
    <row r="36" spans="1:27" ht="15.75" x14ac:dyDescent="0.25">
      <c r="A36" s="9">
        <v>14</v>
      </c>
      <c r="B36" s="24" t="s">
        <v>130</v>
      </c>
      <c r="C36" s="23" t="s">
        <v>129</v>
      </c>
      <c r="D36" s="10" t="s">
        <v>131</v>
      </c>
      <c r="E36" s="15" t="s">
        <v>42</v>
      </c>
      <c r="F36" s="9">
        <v>1998</v>
      </c>
      <c r="G36" s="9">
        <v>230</v>
      </c>
      <c r="H36" s="9" t="s">
        <v>136</v>
      </c>
      <c r="I36" s="9">
        <v>37</v>
      </c>
      <c r="J36" s="9">
        <v>1</v>
      </c>
      <c r="K36" s="9">
        <v>0</v>
      </c>
      <c r="L36" s="9" t="s">
        <v>30</v>
      </c>
      <c r="M36" s="9" t="s">
        <v>70</v>
      </c>
      <c r="N36" s="22" t="s">
        <v>139</v>
      </c>
      <c r="O36" s="9" t="s">
        <v>140</v>
      </c>
      <c r="P36" s="9">
        <v>1</v>
      </c>
      <c r="Q36" s="9" t="s">
        <v>28</v>
      </c>
      <c r="R36" s="9">
        <v>2</v>
      </c>
      <c r="S36" s="9">
        <v>36</v>
      </c>
      <c r="T36" s="9">
        <v>3.77</v>
      </c>
      <c r="U36" s="25">
        <f t="shared" si="27"/>
        <v>3.2617702637472053E-2</v>
      </c>
      <c r="V36" s="25">
        <f t="shared" si="28"/>
        <v>2.1367577198470111</v>
      </c>
      <c r="W36" s="25">
        <f t="shared" si="29"/>
        <v>0.57015064964268625</v>
      </c>
      <c r="X36" s="25">
        <f t="shared" si="30"/>
        <v>0.42984935035731375</v>
      </c>
      <c r="Y36" s="26">
        <f t="shared" si="31"/>
        <v>0.14030129928537249</v>
      </c>
      <c r="Z36" s="25">
        <f t="shared" si="32"/>
        <v>0.32444284226152509</v>
      </c>
      <c r="AA36" s="25">
        <f t="shared" si="33"/>
        <v>0.62995405012044958</v>
      </c>
    </row>
    <row r="37" spans="1:27" ht="15.75" x14ac:dyDescent="0.25">
      <c r="A37" s="9">
        <v>14</v>
      </c>
      <c r="B37" s="24" t="s">
        <v>130</v>
      </c>
      <c r="C37" s="23" t="s">
        <v>129</v>
      </c>
      <c r="D37" s="10" t="s">
        <v>131</v>
      </c>
      <c r="E37" s="15" t="s">
        <v>42</v>
      </c>
      <c r="F37" s="9">
        <v>1998</v>
      </c>
      <c r="G37" s="9">
        <v>230</v>
      </c>
      <c r="H37" s="9">
        <v>3</v>
      </c>
      <c r="I37" s="9">
        <v>55</v>
      </c>
      <c r="J37" s="9">
        <v>1</v>
      </c>
      <c r="K37" s="9">
        <v>0</v>
      </c>
      <c r="L37" s="9" t="s">
        <v>30</v>
      </c>
      <c r="M37" s="9" t="s">
        <v>27</v>
      </c>
      <c r="N37" s="22" t="s">
        <v>141</v>
      </c>
      <c r="O37" s="9" t="s">
        <v>142</v>
      </c>
      <c r="P37" s="9">
        <v>1</v>
      </c>
      <c r="Q37" s="9" t="s">
        <v>28</v>
      </c>
      <c r="R37" s="9">
        <v>1</v>
      </c>
      <c r="S37" s="9">
        <v>53</v>
      </c>
      <c r="T37" s="9">
        <v>5.37</v>
      </c>
      <c r="U37" s="25">
        <f t="shared" si="27"/>
        <v>2.4379919839983506E-2</v>
      </c>
      <c r="V37" s="25">
        <f t="shared" si="28"/>
        <v>2.2510887022379737</v>
      </c>
      <c r="W37" s="25">
        <f t="shared" si="29"/>
        <v>0.61450825985200286</v>
      </c>
      <c r="X37" s="25">
        <f t="shared" si="30"/>
        <v>0.38549174014799714</v>
      </c>
      <c r="Y37" s="26">
        <f t="shared" si="31"/>
        <v>0.22901651970400572</v>
      </c>
      <c r="Z37" s="25">
        <f t="shared" si="32"/>
        <v>0.26967994498529685</v>
      </c>
      <c r="AA37" s="25">
        <f t="shared" si="33"/>
        <v>0.62493636039636435</v>
      </c>
    </row>
    <row r="38" spans="1:27" ht="15.75" x14ac:dyDescent="0.25">
      <c r="A38" s="9">
        <v>15</v>
      </c>
      <c r="B38" t="s">
        <v>143</v>
      </c>
      <c r="C38" s="24" t="s">
        <v>144</v>
      </c>
      <c r="D38" s="10" t="s">
        <v>145</v>
      </c>
      <c r="E38" s="15" t="s">
        <v>42</v>
      </c>
      <c r="F38" s="9">
        <v>2004</v>
      </c>
      <c r="G38" s="9">
        <v>206</v>
      </c>
      <c r="H38" s="9">
        <v>1</v>
      </c>
      <c r="I38" s="9">
        <v>78</v>
      </c>
      <c r="J38" s="9">
        <v>1</v>
      </c>
      <c r="K38" s="9">
        <v>0</v>
      </c>
      <c r="L38" s="9" t="s">
        <v>30</v>
      </c>
      <c r="M38" s="9" t="s">
        <v>70</v>
      </c>
      <c r="N38" s="22" t="s">
        <v>146</v>
      </c>
      <c r="O38" s="9" t="s">
        <v>147</v>
      </c>
      <c r="P38" s="9">
        <v>1</v>
      </c>
      <c r="Q38" s="9" t="s">
        <v>28</v>
      </c>
      <c r="R38" s="9">
        <v>1</v>
      </c>
      <c r="S38" s="9">
        <v>76</v>
      </c>
      <c r="T38" s="9">
        <v>5.15</v>
      </c>
      <c r="U38" s="25">
        <f t="shared" si="27"/>
        <v>2.6082865404253499E-2</v>
      </c>
      <c r="V38" s="25">
        <f t="shared" si="28"/>
        <v>2.2249757607609411</v>
      </c>
      <c r="W38" s="25">
        <f t="shared" si="29"/>
        <v>0.60448593265326467</v>
      </c>
      <c r="X38" s="25">
        <f t="shared" si="30"/>
        <v>0.39551406734673533</v>
      </c>
      <c r="Y38" s="26">
        <f t="shared" si="31"/>
        <v>0.20897186530652934</v>
      </c>
      <c r="Z38" s="25">
        <f t="shared" si="32"/>
        <v>0.22645540682891913</v>
      </c>
      <c r="AA38" s="25">
        <f t="shared" si="33"/>
        <v>0.5139091010116128</v>
      </c>
    </row>
    <row r="39" spans="1:27" ht="15.75" x14ac:dyDescent="0.25">
      <c r="A39" s="9">
        <v>15</v>
      </c>
      <c r="B39" t="s">
        <v>143</v>
      </c>
      <c r="C39" s="24" t="s">
        <v>144</v>
      </c>
      <c r="D39" s="10" t="s">
        <v>145</v>
      </c>
      <c r="E39" s="15" t="s">
        <v>42</v>
      </c>
      <c r="F39" s="9">
        <v>2004</v>
      </c>
      <c r="G39" s="9">
        <v>206</v>
      </c>
      <c r="H39" s="9">
        <v>2</v>
      </c>
      <c r="I39" s="9">
        <v>35</v>
      </c>
      <c r="J39" s="9">
        <v>1</v>
      </c>
      <c r="K39" s="9">
        <v>0</v>
      </c>
      <c r="L39" s="9" t="s">
        <v>26</v>
      </c>
      <c r="M39" s="9" t="s">
        <v>27</v>
      </c>
      <c r="N39" s="22" t="s">
        <v>148</v>
      </c>
      <c r="O39" s="9" t="s">
        <v>149</v>
      </c>
      <c r="P39" s="9">
        <v>1</v>
      </c>
      <c r="Q39" s="9" t="s">
        <v>28</v>
      </c>
      <c r="R39" s="9">
        <v>1</v>
      </c>
      <c r="S39" s="9">
        <v>33</v>
      </c>
      <c r="T39" s="9">
        <v>4.32</v>
      </c>
      <c r="U39" s="25">
        <f t="shared" si="27"/>
        <v>4.5518840758936488E-2</v>
      </c>
      <c r="V39" s="25">
        <f t="shared" si="28"/>
        <v>1.9998279928227014</v>
      </c>
      <c r="W39" s="25">
        <f t="shared" si="29"/>
        <v>0.51588487055652998</v>
      </c>
      <c r="X39" s="25">
        <f t="shared" si="30"/>
        <v>0.48411512944347002</v>
      </c>
      <c r="Y39" s="26">
        <f t="shared" si="31"/>
        <v>3.1769741113059968E-2</v>
      </c>
      <c r="Z39" s="25">
        <f t="shared" si="32"/>
        <v>0.33806170189140661</v>
      </c>
      <c r="AA39" s="25">
        <f t="shared" si="33"/>
        <v>0.70264805252294393</v>
      </c>
    </row>
    <row r="40" spans="1:27" ht="15.75" x14ac:dyDescent="0.25">
      <c r="A40" s="9">
        <v>15</v>
      </c>
      <c r="B40" t="s">
        <v>143</v>
      </c>
      <c r="C40" s="24" t="s">
        <v>144</v>
      </c>
      <c r="D40" s="10" t="s">
        <v>145</v>
      </c>
      <c r="E40" s="15" t="s">
        <v>42</v>
      </c>
      <c r="F40" s="9">
        <v>2004</v>
      </c>
      <c r="G40" s="9">
        <v>206</v>
      </c>
      <c r="H40" s="9">
        <v>3</v>
      </c>
      <c r="I40" s="9">
        <v>16</v>
      </c>
      <c r="J40" s="9">
        <v>1</v>
      </c>
      <c r="K40" s="9">
        <v>0</v>
      </c>
      <c r="L40" s="9" t="s">
        <v>26</v>
      </c>
      <c r="M40" s="9" t="s">
        <v>27</v>
      </c>
      <c r="N40" s="22" t="s">
        <v>150</v>
      </c>
      <c r="O40" s="9" t="s">
        <v>151</v>
      </c>
      <c r="P40" s="9">
        <v>1</v>
      </c>
      <c r="Q40" s="9" t="s">
        <v>28</v>
      </c>
      <c r="R40" s="9">
        <v>1</v>
      </c>
      <c r="S40" s="9">
        <v>14</v>
      </c>
      <c r="T40" s="9">
        <v>8.84</v>
      </c>
      <c r="U40" s="25">
        <f t="shared" si="27"/>
        <v>1.0072140323250215E-2</v>
      </c>
      <c r="V40" s="25">
        <f t="shared" si="28"/>
        <v>2.5733427580559476</v>
      </c>
      <c r="W40" s="25">
        <f t="shared" si="29"/>
        <v>0.73017513665954181</v>
      </c>
      <c r="X40" s="25">
        <f t="shared" si="30"/>
        <v>0.26982486334045819</v>
      </c>
      <c r="Y40" s="26">
        <f t="shared" si="31"/>
        <v>0.46035027331908362</v>
      </c>
      <c r="Z40" s="25">
        <f t="shared" si="32"/>
        <v>0.5</v>
      </c>
      <c r="AA40" s="25">
        <f t="shared" si="33"/>
        <v>1.4866068747318506</v>
      </c>
    </row>
    <row r="41" spans="1:27" ht="15.75" x14ac:dyDescent="0.25">
      <c r="A41" s="9">
        <v>15</v>
      </c>
      <c r="B41" t="s">
        <v>143</v>
      </c>
      <c r="C41" s="24" t="s">
        <v>144</v>
      </c>
      <c r="D41" s="10" t="s">
        <v>145</v>
      </c>
      <c r="E41" s="15" t="s">
        <v>42</v>
      </c>
      <c r="F41" s="9">
        <v>2004</v>
      </c>
      <c r="G41" s="9">
        <v>206</v>
      </c>
      <c r="H41" s="9">
        <v>4</v>
      </c>
      <c r="I41" s="9">
        <v>83</v>
      </c>
      <c r="J41" s="9">
        <v>1</v>
      </c>
      <c r="K41" s="9">
        <v>0</v>
      </c>
      <c r="L41" s="9" t="s">
        <v>30</v>
      </c>
      <c r="M41" s="9" t="s">
        <v>70</v>
      </c>
      <c r="N41" s="22" t="s">
        <v>152</v>
      </c>
      <c r="O41" s="9" t="s">
        <v>153</v>
      </c>
      <c r="P41" s="9">
        <v>1</v>
      </c>
      <c r="Q41" s="9" t="s">
        <v>28</v>
      </c>
      <c r="R41" s="9">
        <v>1</v>
      </c>
      <c r="S41" s="9">
        <v>79</v>
      </c>
      <c r="T41" s="9">
        <v>7.45</v>
      </c>
      <c r="U41" s="25">
        <f t="shared" si="27"/>
        <v>7.817672335843847E-3</v>
      </c>
      <c r="V41" s="25">
        <f t="shared" si="28"/>
        <v>2.6598445517919767</v>
      </c>
      <c r="W41" s="25">
        <f t="shared" si="29"/>
        <v>0.75798780582176439</v>
      </c>
      <c r="X41" s="25">
        <f t="shared" si="30"/>
        <v>0.24201219417823561</v>
      </c>
      <c r="Y41" s="26">
        <f t="shared" si="31"/>
        <v>0.51597561164352879</v>
      </c>
      <c r="Z41" s="25">
        <f t="shared" si="32"/>
        <v>0.22222222222222221</v>
      </c>
      <c r="AA41" s="25">
        <f t="shared" si="33"/>
        <v>0.60654862506471918</v>
      </c>
    </row>
    <row r="42" spans="1:27" ht="15.75" x14ac:dyDescent="0.25">
      <c r="A42" s="9">
        <v>15</v>
      </c>
      <c r="B42" t="s">
        <v>143</v>
      </c>
      <c r="C42" s="24" t="s">
        <v>144</v>
      </c>
      <c r="D42" s="10" t="s">
        <v>145</v>
      </c>
      <c r="E42" s="15" t="s">
        <v>42</v>
      </c>
      <c r="F42" s="9">
        <v>2004</v>
      </c>
      <c r="G42" s="9">
        <v>206</v>
      </c>
      <c r="H42" s="9" t="s">
        <v>154</v>
      </c>
      <c r="I42" s="9">
        <v>93</v>
      </c>
      <c r="J42" s="9">
        <v>1</v>
      </c>
      <c r="K42" s="9">
        <v>0</v>
      </c>
      <c r="L42" s="9" t="s">
        <v>30</v>
      </c>
      <c r="M42" s="9" t="s">
        <v>27</v>
      </c>
      <c r="N42" s="22" t="s">
        <v>156</v>
      </c>
      <c r="O42" s="9" t="s">
        <v>157</v>
      </c>
      <c r="P42" s="9">
        <v>1</v>
      </c>
      <c r="Q42" s="9" t="s">
        <v>28</v>
      </c>
      <c r="R42" s="9">
        <v>1</v>
      </c>
      <c r="S42" s="9">
        <v>89</v>
      </c>
      <c r="T42" s="9">
        <v>4.91</v>
      </c>
      <c r="U42" s="25">
        <f t="shared" si="27"/>
        <v>2.925251694715077E-2</v>
      </c>
      <c r="V42" s="25">
        <f t="shared" si="28"/>
        <v>2.180066710416841</v>
      </c>
      <c r="W42" s="25">
        <f t="shared" si="29"/>
        <v>0.58709039974464239</v>
      </c>
      <c r="X42" s="25">
        <f t="shared" si="30"/>
        <v>0.41290960025535761</v>
      </c>
      <c r="Y42" s="26">
        <f t="shared" si="31"/>
        <v>0.17418079948928478</v>
      </c>
      <c r="Z42" s="25">
        <f t="shared" si="32"/>
        <v>0.20965696734438366</v>
      </c>
      <c r="AA42" s="25">
        <f t="shared" si="33"/>
        <v>0.46456880634000369</v>
      </c>
    </row>
    <row r="43" spans="1:27" ht="15.75" x14ac:dyDescent="0.25">
      <c r="A43" s="9">
        <v>15</v>
      </c>
      <c r="B43" t="s">
        <v>143</v>
      </c>
      <c r="C43" s="24" t="s">
        <v>144</v>
      </c>
      <c r="D43" s="10" t="s">
        <v>145</v>
      </c>
      <c r="E43" s="15" t="s">
        <v>42</v>
      </c>
      <c r="F43" s="9">
        <v>2004</v>
      </c>
      <c r="G43" s="9">
        <v>206</v>
      </c>
      <c r="H43" s="9" t="s">
        <v>155</v>
      </c>
      <c r="I43" s="9">
        <v>55</v>
      </c>
      <c r="J43" s="9">
        <v>1</v>
      </c>
      <c r="K43" s="9">
        <v>0</v>
      </c>
      <c r="L43" s="9" t="s">
        <v>30</v>
      </c>
      <c r="M43" s="9" t="s">
        <v>27</v>
      </c>
      <c r="N43" s="22" t="s">
        <v>158</v>
      </c>
      <c r="O43" s="9" t="s">
        <v>159</v>
      </c>
      <c r="P43" s="9">
        <v>1</v>
      </c>
      <c r="Q43" s="9" t="s">
        <v>28</v>
      </c>
      <c r="R43" s="9">
        <v>1</v>
      </c>
      <c r="S43" s="9">
        <v>51</v>
      </c>
      <c r="T43" s="9">
        <v>4.74</v>
      </c>
      <c r="U43" s="25">
        <f t="shared" si="27"/>
        <v>3.4121518770237801E-2</v>
      </c>
      <c r="V43" s="25">
        <f t="shared" si="28"/>
        <v>2.1186327142611003</v>
      </c>
      <c r="W43" s="25">
        <f t="shared" si="29"/>
        <v>0.5630208735551665</v>
      </c>
      <c r="X43" s="25">
        <f t="shared" si="30"/>
        <v>0.4369791264448335</v>
      </c>
      <c r="Y43" s="26">
        <f t="shared" si="31"/>
        <v>0.126041747110333</v>
      </c>
      <c r="Z43" s="25">
        <f t="shared" si="32"/>
        <v>0.27472112789737807</v>
      </c>
      <c r="AA43" s="25">
        <f t="shared" si="33"/>
        <v>0.5981102315264335</v>
      </c>
    </row>
    <row r="44" spans="1:27" ht="15.75" x14ac:dyDescent="0.25">
      <c r="A44" s="9">
        <v>16</v>
      </c>
      <c r="B44" s="18" t="s">
        <v>161</v>
      </c>
      <c r="C44" s="22" t="s">
        <v>160</v>
      </c>
      <c r="D44" s="10" t="s">
        <v>38</v>
      </c>
      <c r="E44" s="15" t="s">
        <v>162</v>
      </c>
      <c r="F44" s="9">
        <v>2003</v>
      </c>
      <c r="G44" s="9">
        <v>195</v>
      </c>
      <c r="H44" s="9">
        <v>1</v>
      </c>
      <c r="I44" s="9">
        <v>25</v>
      </c>
      <c r="J44" s="9">
        <v>1</v>
      </c>
      <c r="K44" s="9">
        <v>0</v>
      </c>
      <c r="L44" s="9" t="s">
        <v>29</v>
      </c>
      <c r="M44" s="9" t="s">
        <v>70</v>
      </c>
      <c r="N44" s="24" t="s">
        <v>163</v>
      </c>
      <c r="O44" s="9" t="s">
        <v>164</v>
      </c>
      <c r="P44" s="9">
        <v>1</v>
      </c>
      <c r="Q44" s="9" t="s">
        <v>28</v>
      </c>
      <c r="R44" s="9">
        <v>1</v>
      </c>
      <c r="S44" s="9">
        <v>24</v>
      </c>
      <c r="T44" s="9">
        <v>5.2</v>
      </c>
      <c r="U44" s="25">
        <f t="shared" si="27"/>
        <v>3.1761172968598525E-2</v>
      </c>
      <c r="V44" s="25">
        <f t="shared" si="28"/>
        <v>2.1474034910716742</v>
      </c>
      <c r="W44" s="25">
        <f t="shared" si="29"/>
        <v>0.5743278571921695</v>
      </c>
      <c r="X44" s="25">
        <f t="shared" si="30"/>
        <v>0.4256721428078305</v>
      </c>
      <c r="Y44" s="26">
        <f t="shared" si="31"/>
        <v>0.148655714384339</v>
      </c>
      <c r="Z44" s="25">
        <f t="shared" si="32"/>
        <v>0.39223227027636809</v>
      </c>
      <c r="AA44" s="25">
        <f t="shared" si="33"/>
        <v>0.89442719099991597</v>
      </c>
    </row>
    <row r="45" spans="1:27" ht="15.75" x14ac:dyDescent="0.25">
      <c r="A45" s="9">
        <v>16</v>
      </c>
      <c r="B45" s="18" t="s">
        <v>161</v>
      </c>
      <c r="C45" s="22" t="s">
        <v>160</v>
      </c>
      <c r="D45" s="10" t="s">
        <v>38</v>
      </c>
      <c r="E45" s="15" t="s">
        <v>162</v>
      </c>
      <c r="F45" s="9">
        <v>2003</v>
      </c>
      <c r="G45" s="9">
        <v>195</v>
      </c>
      <c r="H45" s="9">
        <v>2</v>
      </c>
      <c r="I45" s="9">
        <v>56</v>
      </c>
      <c r="J45" s="9">
        <v>1</v>
      </c>
      <c r="K45" s="9">
        <v>0</v>
      </c>
      <c r="L45" s="9" t="s">
        <v>29</v>
      </c>
      <c r="M45" s="9" t="s">
        <v>70</v>
      </c>
      <c r="N45" s="22" t="s">
        <v>165</v>
      </c>
      <c r="O45" s="9" t="s">
        <v>166</v>
      </c>
      <c r="P45" s="9">
        <v>1</v>
      </c>
      <c r="Q45" s="9" t="s">
        <v>28</v>
      </c>
      <c r="R45" s="9">
        <v>1</v>
      </c>
      <c r="S45" s="9">
        <v>55</v>
      </c>
      <c r="T45" s="9">
        <v>5.27</v>
      </c>
      <c r="U45" s="25">
        <f t="shared" si="27"/>
        <v>2.5532862786059537E-2</v>
      </c>
      <c r="V45" s="25">
        <f t="shared" si="28"/>
        <v>2.2332439303975398</v>
      </c>
      <c r="W45" s="25">
        <f t="shared" si="29"/>
        <v>0.6076671436122032</v>
      </c>
      <c r="X45" s="25">
        <f t="shared" si="30"/>
        <v>0.3923328563877968</v>
      </c>
      <c r="Y45" s="26">
        <f t="shared" si="31"/>
        <v>0.2153342872244064</v>
      </c>
      <c r="Z45" s="25">
        <f t="shared" si="32"/>
        <v>0.26490647141300877</v>
      </c>
      <c r="AA45" s="25">
        <f t="shared" si="33"/>
        <v>0.60813202629322916</v>
      </c>
    </row>
    <row r="46" spans="1:27" ht="15.75" x14ac:dyDescent="0.25">
      <c r="A46" s="9">
        <v>16</v>
      </c>
      <c r="B46" s="18" t="s">
        <v>161</v>
      </c>
      <c r="C46" s="22" t="s">
        <v>160</v>
      </c>
      <c r="D46" s="10" t="s">
        <v>38</v>
      </c>
      <c r="E46" s="15" t="s">
        <v>162</v>
      </c>
      <c r="F46" s="9">
        <v>2003</v>
      </c>
      <c r="G46" s="9">
        <v>195</v>
      </c>
      <c r="H46" s="9">
        <v>3</v>
      </c>
      <c r="I46" s="9">
        <v>31</v>
      </c>
      <c r="J46" s="9">
        <v>1</v>
      </c>
      <c r="K46" s="9">
        <v>0</v>
      </c>
      <c r="L46" s="9" t="s">
        <v>29</v>
      </c>
      <c r="M46" s="9" t="s">
        <v>70</v>
      </c>
      <c r="N46" s="22" t="s">
        <v>167</v>
      </c>
      <c r="O46" s="9" t="s">
        <v>168</v>
      </c>
      <c r="P46" s="9">
        <v>1</v>
      </c>
      <c r="Q46" s="9" t="s">
        <v>28</v>
      </c>
      <c r="R46" s="9">
        <v>1</v>
      </c>
      <c r="S46" s="9">
        <v>30</v>
      </c>
      <c r="T46" s="9">
        <v>4.55</v>
      </c>
      <c r="U46" s="25">
        <f t="shared" si="27"/>
        <v>4.1215608394447253E-2</v>
      </c>
      <c r="V46" s="25">
        <f t="shared" si="28"/>
        <v>2.0413544512488286</v>
      </c>
      <c r="W46" s="25">
        <f t="shared" si="29"/>
        <v>0.53241996418925319</v>
      </c>
      <c r="X46" s="25">
        <f t="shared" si="30"/>
        <v>0.46758003581074681</v>
      </c>
      <c r="Y46" s="26">
        <f t="shared" si="31"/>
        <v>6.4839928378506384E-2</v>
      </c>
      <c r="Z46" s="25">
        <f t="shared" si="32"/>
        <v>0.35355339059327373</v>
      </c>
      <c r="AA46" s="25">
        <f t="shared" si="33"/>
        <v>0.75415515644991782</v>
      </c>
    </row>
    <row r="47" spans="1:27" ht="15.75" x14ac:dyDescent="0.25">
      <c r="A47" s="9">
        <v>17</v>
      </c>
      <c r="B47" t="s">
        <v>170</v>
      </c>
      <c r="C47" s="18" t="s">
        <v>169</v>
      </c>
      <c r="D47" s="10" t="s">
        <v>38</v>
      </c>
      <c r="E47" s="15" t="s">
        <v>171</v>
      </c>
      <c r="F47" s="9">
        <v>2006</v>
      </c>
      <c r="G47" s="9">
        <v>151</v>
      </c>
      <c r="H47" s="9">
        <v>1</v>
      </c>
      <c r="I47" s="9">
        <v>87</v>
      </c>
      <c r="J47" s="9">
        <v>1</v>
      </c>
      <c r="K47" s="9">
        <v>0</v>
      </c>
      <c r="L47" s="9" t="s">
        <v>26</v>
      </c>
      <c r="M47" s="9" t="s">
        <v>27</v>
      </c>
      <c r="N47" s="22" t="s">
        <v>172</v>
      </c>
      <c r="O47" s="9" t="s">
        <v>173</v>
      </c>
      <c r="P47" s="9">
        <v>1</v>
      </c>
      <c r="Q47" s="9" t="s">
        <v>28</v>
      </c>
      <c r="R47" s="9">
        <v>2</v>
      </c>
      <c r="S47" s="9">
        <v>84</v>
      </c>
      <c r="T47" s="9">
        <v>3.27</v>
      </c>
      <c r="U47" s="25">
        <f t="shared" si="27"/>
        <v>4.289724763026892E-2</v>
      </c>
      <c r="V47" s="25">
        <f t="shared" si="28"/>
        <v>2.02470906133119</v>
      </c>
      <c r="W47" s="25">
        <f t="shared" si="29"/>
        <v>0.52579717597663489</v>
      </c>
      <c r="X47" s="25">
        <f t="shared" si="30"/>
        <v>0.47420282402336511</v>
      </c>
      <c r="Y47" s="26">
        <f t="shared" si="31"/>
        <v>5.1594351953269779E-2</v>
      </c>
      <c r="Z47" s="25">
        <f t="shared" si="32"/>
        <v>0.21566554640687682</v>
      </c>
      <c r="AA47" s="25">
        <f t="shared" si="33"/>
        <v>0.38999105535359901</v>
      </c>
    </row>
    <row r="48" spans="1:27" ht="15.75" x14ac:dyDescent="0.25">
      <c r="A48" s="9">
        <v>17</v>
      </c>
      <c r="B48" t="s">
        <v>170</v>
      </c>
      <c r="C48" s="18" t="s">
        <v>169</v>
      </c>
      <c r="D48" s="10" t="s">
        <v>38</v>
      </c>
      <c r="E48" s="15" t="s">
        <v>171</v>
      </c>
      <c r="F48" s="9">
        <v>2006</v>
      </c>
      <c r="G48" s="9">
        <v>151</v>
      </c>
      <c r="H48" s="9" t="s">
        <v>135</v>
      </c>
      <c r="I48" s="9">
        <v>47</v>
      </c>
      <c r="J48" s="9">
        <v>1</v>
      </c>
      <c r="K48" s="9">
        <v>0</v>
      </c>
      <c r="L48" s="9" t="s">
        <v>30</v>
      </c>
      <c r="M48" s="9" t="s">
        <v>27</v>
      </c>
      <c r="N48" s="22" t="s">
        <v>174</v>
      </c>
      <c r="O48" s="9" t="s">
        <v>175</v>
      </c>
      <c r="P48" s="9">
        <v>1</v>
      </c>
      <c r="Q48" s="9" t="s">
        <v>28</v>
      </c>
      <c r="R48" s="9">
        <v>2</v>
      </c>
      <c r="S48" s="9">
        <v>44</v>
      </c>
      <c r="T48" s="9">
        <v>4.3600000000000003</v>
      </c>
      <c r="U48" s="25">
        <f t="shared" si="27"/>
        <v>1.8728372891708867E-2</v>
      </c>
      <c r="V48" s="25">
        <f t="shared" si="28"/>
        <v>2.3508939073839517</v>
      </c>
      <c r="W48" s="25">
        <f t="shared" si="29"/>
        <v>0.65206217119505272</v>
      </c>
      <c r="X48" s="25">
        <f t="shared" si="30"/>
        <v>0.34793782880494728</v>
      </c>
      <c r="Y48" s="26">
        <f t="shared" si="31"/>
        <v>0.30412434239010544</v>
      </c>
      <c r="Z48" s="25">
        <f t="shared" si="32"/>
        <v>0.29488391230979427</v>
      </c>
      <c r="AA48" s="25">
        <f t="shared" si="33"/>
        <v>0.61573568581219063</v>
      </c>
    </row>
    <row r="49" spans="1:27" ht="15.75" x14ac:dyDescent="0.25">
      <c r="A49" s="9">
        <v>17</v>
      </c>
      <c r="B49" t="s">
        <v>170</v>
      </c>
      <c r="C49" s="18" t="s">
        <v>169</v>
      </c>
      <c r="D49" s="10" t="s">
        <v>38</v>
      </c>
      <c r="E49" s="15" t="s">
        <v>171</v>
      </c>
      <c r="F49" s="9">
        <v>2006</v>
      </c>
      <c r="G49" s="9">
        <v>151</v>
      </c>
      <c r="H49" s="9" t="s">
        <v>136</v>
      </c>
      <c r="I49" s="9">
        <v>72</v>
      </c>
      <c r="J49" s="9">
        <v>1</v>
      </c>
      <c r="K49" s="9">
        <v>0</v>
      </c>
      <c r="L49" s="9" t="s">
        <v>30</v>
      </c>
      <c r="M49" s="9" t="s">
        <v>27</v>
      </c>
      <c r="N49" s="22" t="s">
        <v>176</v>
      </c>
      <c r="O49" s="9" t="s">
        <v>177</v>
      </c>
      <c r="P49" s="9">
        <v>1</v>
      </c>
      <c r="Q49" s="9" t="s">
        <v>28</v>
      </c>
      <c r="R49" s="9">
        <v>2</v>
      </c>
      <c r="S49" s="9">
        <v>66</v>
      </c>
      <c r="T49" s="9">
        <v>3.96</v>
      </c>
      <c r="U49" s="25">
        <f t="shared" si="27"/>
        <v>2.375774693074427E-2</v>
      </c>
      <c r="V49" s="25">
        <f t="shared" si="28"/>
        <v>2.2610243876346909</v>
      </c>
      <c r="W49" s="25">
        <f t="shared" si="29"/>
        <v>0.61830205105642633</v>
      </c>
      <c r="X49" s="25">
        <f t="shared" si="30"/>
        <v>0.38169794894357367</v>
      </c>
      <c r="Y49" s="26">
        <f t="shared" si="31"/>
        <v>0.23660410211285265</v>
      </c>
      <c r="Z49" s="27">
        <f t="shared" si="32"/>
        <v>0.24253562503633297</v>
      </c>
      <c r="AA49" s="27">
        <f t="shared" si="33"/>
        <v>0.48263979992390621</v>
      </c>
    </row>
    <row r="50" spans="1:27" ht="15.75" x14ac:dyDescent="0.25">
      <c r="A50" s="9">
        <v>17</v>
      </c>
      <c r="B50" t="s">
        <v>170</v>
      </c>
      <c r="C50" s="18" t="s">
        <v>169</v>
      </c>
      <c r="D50" s="10" t="s">
        <v>38</v>
      </c>
      <c r="E50" s="15" t="s">
        <v>171</v>
      </c>
      <c r="F50" s="9">
        <v>2006</v>
      </c>
      <c r="G50" s="9">
        <v>151</v>
      </c>
      <c r="H50" s="9">
        <v>3</v>
      </c>
      <c r="I50" s="9">
        <v>113</v>
      </c>
      <c r="J50" s="9">
        <v>1</v>
      </c>
      <c r="K50" s="9">
        <v>0</v>
      </c>
      <c r="L50" s="9" t="s">
        <v>30</v>
      </c>
      <c r="M50" s="9" t="s">
        <v>70</v>
      </c>
      <c r="N50" s="22" t="s">
        <v>178</v>
      </c>
      <c r="O50" s="9" t="s">
        <v>179</v>
      </c>
      <c r="P50" s="9">
        <v>1</v>
      </c>
      <c r="Q50" s="9" t="s">
        <v>28</v>
      </c>
      <c r="R50" s="9">
        <v>2</v>
      </c>
      <c r="S50" s="9">
        <v>110</v>
      </c>
      <c r="T50" s="9">
        <v>3.75</v>
      </c>
      <c r="U50" s="25">
        <f t="shared" si="27"/>
        <v>2.6577554676688653E-2</v>
      </c>
      <c r="V50" s="25">
        <f t="shared" si="28"/>
        <v>2.2176668712815735</v>
      </c>
      <c r="W50" s="25">
        <f t="shared" si="29"/>
        <v>0.60166799208819677</v>
      </c>
      <c r="X50" s="25">
        <f t="shared" si="30"/>
        <v>0.39833200791180323</v>
      </c>
      <c r="Y50" s="26">
        <f t="shared" si="31"/>
        <v>0.20333598417639354</v>
      </c>
      <c r="Z50" s="27">
        <f t="shared" si="32"/>
        <v>0.1889822365046136</v>
      </c>
      <c r="AA50" s="27">
        <f t="shared" si="33"/>
        <v>0.36596252735569995</v>
      </c>
    </row>
    <row r="51" spans="1:27" ht="15.75" x14ac:dyDescent="0.25">
      <c r="A51" s="9">
        <v>18</v>
      </c>
      <c r="B51" t="s">
        <v>181</v>
      </c>
      <c r="C51" s="18" t="s">
        <v>180</v>
      </c>
      <c r="D51" s="10" t="s">
        <v>38</v>
      </c>
      <c r="E51" s="15" t="s">
        <v>182</v>
      </c>
      <c r="F51" s="9">
        <v>2000</v>
      </c>
      <c r="G51" s="9">
        <v>146</v>
      </c>
      <c r="H51" s="9">
        <v>1</v>
      </c>
      <c r="I51" s="9">
        <v>56</v>
      </c>
      <c r="J51" s="9">
        <v>1</v>
      </c>
      <c r="K51" s="9">
        <v>0</v>
      </c>
      <c r="L51" s="9" t="s">
        <v>26</v>
      </c>
      <c r="M51" s="9" t="s">
        <v>183</v>
      </c>
      <c r="N51" s="22" t="s">
        <v>184</v>
      </c>
      <c r="O51" s="9" t="s">
        <v>185</v>
      </c>
      <c r="P51" s="9">
        <v>1</v>
      </c>
      <c r="Q51" s="9" t="s">
        <v>28</v>
      </c>
      <c r="R51" s="9">
        <v>1</v>
      </c>
      <c r="S51" s="9">
        <v>51</v>
      </c>
      <c r="T51" s="9">
        <v>4.68</v>
      </c>
      <c r="U51" s="25">
        <f t="shared" si="27"/>
        <v>3.5225617614506377E-2</v>
      </c>
      <c r="V51" s="25">
        <f t="shared" si="28"/>
        <v>2.10575525260235</v>
      </c>
      <c r="W51" s="25">
        <f t="shared" si="29"/>
        <v>0.55794269909845406</v>
      </c>
      <c r="X51" s="25">
        <f t="shared" si="30"/>
        <v>0.44205730090154594</v>
      </c>
      <c r="Y51" s="26">
        <f t="shared" si="31"/>
        <v>0.11588539819690813</v>
      </c>
      <c r="Z51" s="27">
        <f t="shared" si="32"/>
        <v>0.27472112789737807</v>
      </c>
      <c r="AA51" s="27">
        <f t="shared" si="33"/>
        <v>0.59431266785237824</v>
      </c>
    </row>
    <row r="52" spans="1:27" ht="15.75" x14ac:dyDescent="0.25">
      <c r="A52" s="9">
        <v>19</v>
      </c>
      <c r="B52" s="24" t="s">
        <v>187</v>
      </c>
      <c r="C52" s="23" t="s">
        <v>186</v>
      </c>
      <c r="D52" s="10" t="s">
        <v>38</v>
      </c>
      <c r="E52" s="15" t="s">
        <v>188</v>
      </c>
      <c r="F52" s="9">
        <v>1999</v>
      </c>
      <c r="G52" s="9">
        <v>136</v>
      </c>
      <c r="H52" s="9">
        <v>1</v>
      </c>
      <c r="I52" s="9">
        <v>40</v>
      </c>
      <c r="J52" s="9">
        <v>1</v>
      </c>
      <c r="K52" s="9">
        <v>0</v>
      </c>
      <c r="L52" s="9" t="s">
        <v>30</v>
      </c>
      <c r="M52" s="9" t="s">
        <v>70</v>
      </c>
      <c r="N52" s="22" t="s">
        <v>189</v>
      </c>
      <c r="O52" s="9" t="s">
        <v>190</v>
      </c>
      <c r="P52" s="9">
        <v>1</v>
      </c>
      <c r="Q52" s="9" t="s">
        <v>85</v>
      </c>
      <c r="R52" s="9">
        <v>1</v>
      </c>
      <c r="S52" s="9">
        <v>40</v>
      </c>
      <c r="T52" s="9">
        <v>4.05</v>
      </c>
      <c r="U52" s="25">
        <f t="shared" si="27"/>
        <v>4.4171344908442593E-2</v>
      </c>
      <c r="V52" s="25">
        <f t="shared" si="28"/>
        <v>2.0124611797498102</v>
      </c>
      <c r="W52" s="25">
        <f t="shared" si="29"/>
        <v>0.52091938660530879</v>
      </c>
      <c r="X52" s="25">
        <f t="shared" si="30"/>
        <v>0.47908061339469121</v>
      </c>
      <c r="Y52" s="26">
        <f t="shared" si="31"/>
        <v>4.1838773210617575E-2</v>
      </c>
      <c r="Z52" s="27">
        <f t="shared" si="32"/>
        <v>0.30860669992418382</v>
      </c>
      <c r="AA52" s="27" t="b">
        <f t="shared" si="33"/>
        <v>0</v>
      </c>
    </row>
    <row r="53" spans="1:27" ht="15" x14ac:dyDescent="0.2">
      <c r="A53" s="9">
        <v>20</v>
      </c>
      <c r="B53" s="23" t="s">
        <v>192</v>
      </c>
      <c r="C53" s="23" t="s">
        <v>191</v>
      </c>
      <c r="D53" s="10" t="s">
        <v>38</v>
      </c>
      <c r="E53" s="15" t="s">
        <v>193</v>
      </c>
      <c r="F53" s="9">
        <v>2009</v>
      </c>
      <c r="G53" s="9">
        <v>123</v>
      </c>
      <c r="H53" s="9"/>
      <c r="I53" s="9"/>
      <c r="J53" s="9"/>
      <c r="K53" s="9"/>
      <c r="L53" s="9"/>
      <c r="M53" s="9"/>
      <c r="N53" s="22" t="s">
        <v>102</v>
      </c>
      <c r="O53" s="9"/>
      <c r="P53" s="9"/>
      <c r="Q53" s="9"/>
      <c r="R53" s="9"/>
      <c r="S53" s="9"/>
      <c r="T53" s="9"/>
    </row>
    <row r="54" spans="1:27" ht="15.75" x14ac:dyDescent="0.25">
      <c r="A54" s="9">
        <v>21</v>
      </c>
      <c r="B54" s="24" t="s">
        <v>195</v>
      </c>
      <c r="C54" s="18" t="s">
        <v>194</v>
      </c>
      <c r="D54" s="10" t="s">
        <v>38</v>
      </c>
      <c r="E54" s="15" t="s">
        <v>196</v>
      </c>
      <c r="F54" s="9">
        <v>1996</v>
      </c>
      <c r="G54" s="9">
        <v>120</v>
      </c>
      <c r="H54" s="9">
        <v>1</v>
      </c>
      <c r="I54" s="9">
        <v>27</v>
      </c>
      <c r="J54" s="9">
        <v>0</v>
      </c>
      <c r="K54" s="9">
        <v>0</v>
      </c>
      <c r="L54" s="9" t="s">
        <v>26</v>
      </c>
      <c r="M54" s="9" t="s">
        <v>27</v>
      </c>
      <c r="N54" s="22" t="s">
        <v>197</v>
      </c>
      <c r="O54" s="9" t="s">
        <v>198</v>
      </c>
      <c r="P54" s="9">
        <v>1</v>
      </c>
      <c r="Q54" s="9" t="s">
        <v>28</v>
      </c>
      <c r="R54" s="9">
        <v>1</v>
      </c>
      <c r="S54" s="9">
        <v>25</v>
      </c>
      <c r="T54" s="9">
        <v>4.43</v>
      </c>
      <c r="U54" s="25">
        <f t="shared" ref="U54:U56" si="34">IF(Q54="t", _xlfn.T.DIST.2T(T54,S54), IF(Q54="f", _xlfn.F.DIST.RT(T54,R54,S54), IF(Q54="chi2", _xlfn.CHISQ.DIST.RT(T54,R54), IF(Q54="z", (1-_xlfn.NORM.S.DIST(T54,TRUE))*2))))</f>
        <v>4.5531641944835236E-2</v>
      </c>
      <c r="V54" s="25">
        <f t="shared" ref="V54:V56" si="35">_xlfn.NORM.INV(1-U54/2,0,1)</f>
        <v>1.9997094983063792</v>
      </c>
      <c r="W54" s="25">
        <f t="shared" ref="W54:W56" si="36">_xlfn.NORM.DIST(V54,1.96,1,TRUE)</f>
        <v>0.51583763545118777</v>
      </c>
      <c r="X54" s="25">
        <f t="shared" ref="X54:X56" si="37">P54-W54</f>
        <v>0.48416236454881223</v>
      </c>
      <c r="Y54" s="26">
        <f t="shared" ref="Y54:Y56" si="38">W54-X54</f>
        <v>3.1675270902375541E-2</v>
      </c>
      <c r="Z54" s="27">
        <f t="shared" ref="Z54:Z56" si="39">2/SQRT(S54+2)</f>
        <v>0.38490017945975052</v>
      </c>
      <c r="AA54" s="27">
        <f t="shared" ref="AA54:AA56" si="40">IF(Q54="t",Z54*T54,IF(Q54="F",SQRT(T54)*Z54))</f>
        <v>0.81012116149147484</v>
      </c>
    </row>
    <row r="55" spans="1:27" ht="15.75" x14ac:dyDescent="0.25">
      <c r="A55" s="9">
        <v>21</v>
      </c>
      <c r="B55" s="24" t="s">
        <v>195</v>
      </c>
      <c r="C55" s="18" t="s">
        <v>194</v>
      </c>
      <c r="D55" s="10" t="s">
        <v>38</v>
      </c>
      <c r="E55" s="15" t="s">
        <v>196</v>
      </c>
      <c r="F55" s="9">
        <v>1996</v>
      </c>
      <c r="G55" s="9">
        <v>120</v>
      </c>
      <c r="H55" s="9">
        <v>2</v>
      </c>
      <c r="I55" s="9">
        <v>30</v>
      </c>
      <c r="J55" s="9">
        <v>0</v>
      </c>
      <c r="K55" s="9">
        <v>0</v>
      </c>
      <c r="L55" s="9" t="s">
        <v>26</v>
      </c>
      <c r="M55" s="9" t="s">
        <v>27</v>
      </c>
      <c r="N55" s="22" t="s">
        <v>199</v>
      </c>
      <c r="O55" s="9" t="s">
        <v>200</v>
      </c>
      <c r="P55" s="9">
        <v>1</v>
      </c>
      <c r="Q55" s="9" t="s">
        <v>28</v>
      </c>
      <c r="R55" s="9">
        <v>2</v>
      </c>
      <c r="S55" s="9">
        <v>27</v>
      </c>
      <c r="T55" s="9">
        <v>3.87</v>
      </c>
      <c r="U55" s="29">
        <f t="shared" si="34"/>
        <v>3.3281916421164431E-2</v>
      </c>
      <c r="V55" s="29">
        <f t="shared" si="35"/>
        <v>2.1286658468119852</v>
      </c>
      <c r="W55" s="29">
        <f t="shared" si="36"/>
        <v>0.566970257931384</v>
      </c>
      <c r="X55" s="29">
        <f t="shared" si="37"/>
        <v>0.433029742068616</v>
      </c>
      <c r="Y55" s="30">
        <f t="shared" si="38"/>
        <v>0.13394051586276801</v>
      </c>
      <c r="Z55" s="28">
        <f t="shared" si="39"/>
        <v>0.37139067635410372</v>
      </c>
      <c r="AA55" s="28">
        <f t="shared" si="40"/>
        <v>0.73061145860729282</v>
      </c>
    </row>
    <row r="56" spans="1:27" ht="15.75" x14ac:dyDescent="0.25">
      <c r="A56" s="9">
        <v>22</v>
      </c>
      <c r="B56" s="24" t="s">
        <v>202</v>
      </c>
      <c r="C56" s="18" t="s">
        <v>201</v>
      </c>
      <c r="D56" s="10" t="s">
        <v>38</v>
      </c>
      <c r="E56" s="15" t="s">
        <v>203</v>
      </c>
      <c r="F56" s="9">
        <v>2001</v>
      </c>
      <c r="G56" s="9">
        <v>119</v>
      </c>
      <c r="H56" s="9">
        <v>1</v>
      </c>
      <c r="I56" s="9">
        <v>58</v>
      </c>
      <c r="J56" s="9">
        <v>1</v>
      </c>
      <c r="K56" s="9">
        <v>0</v>
      </c>
      <c r="L56" s="9" t="s">
        <v>26</v>
      </c>
      <c r="M56" s="9" t="s">
        <v>27</v>
      </c>
      <c r="N56" s="22" t="s">
        <v>204</v>
      </c>
      <c r="O56" s="9" t="s">
        <v>205</v>
      </c>
      <c r="P56" s="9">
        <v>1</v>
      </c>
      <c r="Q56" s="9" t="s">
        <v>28</v>
      </c>
      <c r="R56" s="9">
        <v>2</v>
      </c>
      <c r="S56" s="9">
        <v>54</v>
      </c>
      <c r="T56" s="9">
        <v>3.45</v>
      </c>
      <c r="U56" s="29">
        <f t="shared" si="34"/>
        <v>3.8901344728757031E-2</v>
      </c>
      <c r="V56" s="29">
        <f t="shared" si="35"/>
        <v>2.0652289268934902</v>
      </c>
      <c r="W56" s="29">
        <f t="shared" si="36"/>
        <v>0.54190292110032479</v>
      </c>
      <c r="X56" s="29">
        <f t="shared" si="37"/>
        <v>0.45809707889967521</v>
      </c>
      <c r="Y56" s="30">
        <f t="shared" si="38"/>
        <v>8.3805842200649572E-2</v>
      </c>
      <c r="Z56" s="28">
        <f t="shared" si="39"/>
        <v>0.2672612419124244</v>
      </c>
      <c r="AA56" s="28">
        <f t="shared" si="40"/>
        <v>0.49641572439697301</v>
      </c>
    </row>
    <row r="57" spans="1:27" ht="15.75" x14ac:dyDescent="0.25">
      <c r="A57" s="9">
        <v>22</v>
      </c>
      <c r="B57" s="24" t="s">
        <v>202</v>
      </c>
      <c r="C57" s="18" t="s">
        <v>201</v>
      </c>
      <c r="D57" s="10" t="s">
        <v>38</v>
      </c>
      <c r="E57" s="15" t="s">
        <v>203</v>
      </c>
      <c r="F57" s="9">
        <v>2001</v>
      </c>
      <c r="G57" s="9">
        <v>119</v>
      </c>
      <c r="H57" s="9">
        <v>2</v>
      </c>
      <c r="I57" s="9">
        <v>84</v>
      </c>
      <c r="J57" s="9">
        <v>1</v>
      </c>
      <c r="K57" s="9">
        <v>0</v>
      </c>
      <c r="L57" s="9" t="s">
        <v>30</v>
      </c>
      <c r="M57" s="9" t="s">
        <v>70</v>
      </c>
      <c r="N57" s="22" t="s">
        <v>206</v>
      </c>
      <c r="O57" s="9" t="s">
        <v>207</v>
      </c>
      <c r="P57" s="9"/>
      <c r="Q57" s="9"/>
      <c r="R57" s="9"/>
      <c r="S57" s="9"/>
      <c r="T57" s="9"/>
    </row>
    <row r="58" spans="1:27" ht="15.75" x14ac:dyDescent="0.25">
      <c r="A58" s="9">
        <v>23</v>
      </c>
      <c r="B58" s="24" t="s">
        <v>208</v>
      </c>
      <c r="C58" s="24" t="s">
        <v>209</v>
      </c>
      <c r="D58" s="10" t="s">
        <v>38</v>
      </c>
      <c r="E58" s="15" t="s">
        <v>196</v>
      </c>
      <c r="F58" s="9">
        <v>2000</v>
      </c>
      <c r="G58" s="9">
        <v>118</v>
      </c>
      <c r="H58" s="9">
        <v>1</v>
      </c>
      <c r="I58" s="9">
        <v>75</v>
      </c>
      <c r="J58" s="9">
        <v>0</v>
      </c>
      <c r="K58" s="9">
        <v>0</v>
      </c>
      <c r="L58" s="9" t="s">
        <v>30</v>
      </c>
      <c r="M58" s="9" t="s">
        <v>27</v>
      </c>
      <c r="N58" s="22" t="s">
        <v>210</v>
      </c>
      <c r="O58" s="9" t="s">
        <v>211</v>
      </c>
      <c r="P58" s="9">
        <v>1</v>
      </c>
      <c r="Q58" s="9" t="s">
        <v>28</v>
      </c>
      <c r="R58" s="9">
        <v>1</v>
      </c>
      <c r="S58" s="9">
        <v>71</v>
      </c>
      <c r="T58" s="9">
        <v>4.0599999999999996</v>
      </c>
      <c r="U58" s="29">
        <f t="shared" ref="U58:U61" si="41">IF(Q58="t", _xlfn.T.DIST.2T(T58,S58), IF(Q58="f", _xlfn.F.DIST.RT(T58,R58,S58), IF(Q58="chi2", _xlfn.CHISQ.DIST.RT(T58,R58), IF(Q58="z", (1-_xlfn.NORM.S.DIST(T58,TRUE))*2))))</f>
        <v>4.7698264454954023E-2</v>
      </c>
      <c r="V58" s="29">
        <f t="shared" ref="V58:V61" si="42">_xlfn.NORM.INV(1-U58/2,0,1)</f>
        <v>1.9800468509953195</v>
      </c>
      <c r="W58" s="29">
        <f t="shared" ref="W58:W61" si="43">_xlfn.NORM.DIST(V58,1.96,1,TRUE)</f>
        <v>0.50799700081325705</v>
      </c>
      <c r="X58" s="29">
        <f t="shared" ref="X58:X61" si="44">P58-W58</f>
        <v>0.49200299918674295</v>
      </c>
      <c r="Y58" s="30">
        <f t="shared" ref="Y58:Y87" si="45">W58-X58</f>
        <v>1.5994001626514098E-2</v>
      </c>
      <c r="Z58" s="28">
        <f t="shared" ref="Z58:Z61" si="46">2/SQRT(S58+2)</f>
        <v>0.23408229439226114</v>
      </c>
      <c r="AA58" s="28">
        <f t="shared" ref="AA58:AA61" si="47">IF(Q58="t",Z58*T58,IF(Q58="F",SQRT(T58)*Z58))</f>
        <v>0.47166275390861379</v>
      </c>
    </row>
    <row r="59" spans="1:27" ht="15.75" x14ac:dyDescent="0.25">
      <c r="A59" s="9">
        <v>23</v>
      </c>
      <c r="B59" s="24" t="s">
        <v>208</v>
      </c>
      <c r="C59" s="24" t="s">
        <v>209</v>
      </c>
      <c r="D59" s="10" t="s">
        <v>38</v>
      </c>
      <c r="E59" s="15" t="s">
        <v>196</v>
      </c>
      <c r="F59" s="9">
        <v>2000</v>
      </c>
      <c r="G59" s="9">
        <v>118</v>
      </c>
      <c r="H59" s="9">
        <v>2</v>
      </c>
      <c r="I59" s="9">
        <v>40</v>
      </c>
      <c r="J59" s="9">
        <v>0</v>
      </c>
      <c r="K59" s="9">
        <v>0</v>
      </c>
      <c r="L59" s="9" t="s">
        <v>30</v>
      </c>
      <c r="M59" s="9" t="s">
        <v>27</v>
      </c>
      <c r="N59" s="22" t="s">
        <v>212</v>
      </c>
      <c r="O59" s="9" t="s">
        <v>213</v>
      </c>
      <c r="P59" s="9">
        <v>1</v>
      </c>
      <c r="Q59" s="9" t="s">
        <v>28</v>
      </c>
      <c r="R59" s="9">
        <v>1</v>
      </c>
      <c r="S59" s="9">
        <v>36</v>
      </c>
      <c r="T59" s="9">
        <v>4.26</v>
      </c>
      <c r="U59" s="29">
        <f t="shared" si="41"/>
        <v>4.6284335012841203E-2</v>
      </c>
      <c r="V59" s="29">
        <f t="shared" si="42"/>
        <v>1.9927910244389337</v>
      </c>
      <c r="W59" s="29">
        <f t="shared" si="43"/>
        <v>0.51307938208731052</v>
      </c>
      <c r="X59" s="29">
        <f t="shared" si="44"/>
        <v>0.48692061791268948</v>
      </c>
      <c r="Y59" s="30">
        <f t="shared" si="45"/>
        <v>2.6158764174621041E-2</v>
      </c>
      <c r="Z59" s="28">
        <f t="shared" si="46"/>
        <v>0.32444284226152509</v>
      </c>
      <c r="AA59" s="28">
        <f t="shared" si="47"/>
        <v>0.66964248120290204</v>
      </c>
    </row>
    <row r="60" spans="1:27" ht="15.75" x14ac:dyDescent="0.25">
      <c r="A60" s="9">
        <v>24</v>
      </c>
      <c r="B60" t="s">
        <v>215</v>
      </c>
      <c r="C60" s="23" t="s">
        <v>214</v>
      </c>
      <c r="D60" s="10" t="s">
        <v>38</v>
      </c>
      <c r="E60" s="15" t="s">
        <v>196</v>
      </c>
      <c r="F60" s="9">
        <v>2006</v>
      </c>
      <c r="G60" s="9">
        <v>105</v>
      </c>
      <c r="H60" s="9">
        <v>1</v>
      </c>
      <c r="I60" s="9">
        <v>113</v>
      </c>
      <c r="J60" s="9">
        <v>1</v>
      </c>
      <c r="K60" s="9">
        <v>1</v>
      </c>
      <c r="L60" s="9" t="s">
        <v>30</v>
      </c>
      <c r="M60" s="9" t="s">
        <v>70</v>
      </c>
      <c r="N60" s="22" t="s">
        <v>216</v>
      </c>
      <c r="O60" s="9" t="s">
        <v>217</v>
      </c>
      <c r="P60" s="9">
        <v>1</v>
      </c>
      <c r="Q60" s="9" t="s">
        <v>28</v>
      </c>
      <c r="R60" s="9">
        <v>2</v>
      </c>
      <c r="S60" s="9">
        <v>85</v>
      </c>
      <c r="T60" s="9">
        <v>3.71</v>
      </c>
      <c r="U60" s="29">
        <f t="shared" si="41"/>
        <v>2.8526656003683426E-2</v>
      </c>
      <c r="V60" s="29">
        <f t="shared" si="42"/>
        <v>2.1899666441077033</v>
      </c>
      <c r="W60" s="29">
        <f t="shared" si="43"/>
        <v>0.59094115537464964</v>
      </c>
      <c r="X60" s="29">
        <f t="shared" si="44"/>
        <v>0.40905884462535036</v>
      </c>
      <c r="Y60" s="30">
        <f t="shared" si="45"/>
        <v>0.18188231074929928</v>
      </c>
      <c r="Z60" s="28">
        <f t="shared" si="46"/>
        <v>0.21442250696755896</v>
      </c>
      <c r="AA60" s="28">
        <f t="shared" si="47"/>
        <v>0.41300691597560218</v>
      </c>
    </row>
    <row r="61" spans="1:27" ht="15.75" x14ac:dyDescent="0.25">
      <c r="A61" s="9">
        <v>25</v>
      </c>
      <c r="B61" t="s">
        <v>219</v>
      </c>
      <c r="C61" s="24" t="s">
        <v>218</v>
      </c>
      <c r="D61" s="10" t="s">
        <v>38</v>
      </c>
      <c r="E61" s="15" t="s">
        <v>162</v>
      </c>
      <c r="F61" s="9">
        <v>2008</v>
      </c>
      <c r="G61" s="9">
        <v>92</v>
      </c>
      <c r="H61" s="9">
        <v>1</v>
      </c>
      <c r="I61" s="9">
        <v>94</v>
      </c>
      <c r="J61" s="9">
        <v>1</v>
      </c>
      <c r="K61" s="9">
        <v>0</v>
      </c>
      <c r="L61" s="9" t="s">
        <v>26</v>
      </c>
      <c r="M61" s="9" t="s">
        <v>27</v>
      </c>
      <c r="N61" s="22" t="s">
        <v>220</v>
      </c>
      <c r="O61" s="9" t="s">
        <v>221</v>
      </c>
      <c r="P61" s="9">
        <v>1</v>
      </c>
      <c r="Q61" s="9" t="s">
        <v>28</v>
      </c>
      <c r="R61" s="9">
        <v>2</v>
      </c>
      <c r="S61" s="9">
        <v>91</v>
      </c>
      <c r="T61" s="9">
        <v>3.42</v>
      </c>
      <c r="U61" s="29">
        <f t="shared" si="41"/>
        <v>3.6973038866997099E-2</v>
      </c>
      <c r="V61" s="29">
        <f t="shared" si="42"/>
        <v>2.0860616512762298</v>
      </c>
      <c r="W61" s="29">
        <f t="shared" si="43"/>
        <v>0.55015843845356038</v>
      </c>
      <c r="X61" s="29">
        <f t="shared" si="44"/>
        <v>0.44984156154643962</v>
      </c>
      <c r="Y61" s="30">
        <f t="shared" si="45"/>
        <v>0.10031687690712077</v>
      </c>
      <c r="Z61" s="28">
        <f t="shared" si="46"/>
        <v>0.20739033894608505</v>
      </c>
      <c r="AA61" s="28">
        <f t="shared" si="47"/>
        <v>0.38353197284391871</v>
      </c>
    </row>
    <row r="62" spans="1:27" ht="15" x14ac:dyDescent="0.2">
      <c r="A62" s="9">
        <v>25</v>
      </c>
      <c r="B62" t="s">
        <v>219</v>
      </c>
      <c r="C62" s="24" t="s">
        <v>218</v>
      </c>
      <c r="D62" s="10" t="s">
        <v>38</v>
      </c>
      <c r="E62" s="15" t="s">
        <v>162</v>
      </c>
      <c r="F62" s="9">
        <v>2008</v>
      </c>
      <c r="G62" s="9">
        <v>92</v>
      </c>
      <c r="H62" s="9">
        <v>2</v>
      </c>
      <c r="I62" s="9">
        <v>36</v>
      </c>
      <c r="J62" s="9"/>
      <c r="K62" s="9"/>
      <c r="L62" s="9"/>
      <c r="M62" s="9"/>
      <c r="N62" s="22" t="s">
        <v>222</v>
      </c>
      <c r="O62" s="9" t="s">
        <v>223</v>
      </c>
      <c r="P62" s="9"/>
      <c r="Q62" s="9"/>
      <c r="R62" s="9"/>
      <c r="S62" s="9"/>
      <c r="T62" s="9"/>
    </row>
    <row r="63" spans="1:27" ht="15.75" x14ac:dyDescent="0.25">
      <c r="A63" s="9">
        <v>26</v>
      </c>
      <c r="B63" s="18" t="s">
        <v>225</v>
      </c>
      <c r="C63" s="23" t="s">
        <v>224</v>
      </c>
      <c r="D63" s="10" t="s">
        <v>38</v>
      </c>
      <c r="E63" s="15" t="s">
        <v>226</v>
      </c>
      <c r="F63" s="9">
        <v>2000</v>
      </c>
      <c r="G63" s="9">
        <v>88</v>
      </c>
      <c r="H63" s="9">
        <v>1</v>
      </c>
      <c r="I63" s="9">
        <v>79</v>
      </c>
      <c r="J63" s="9">
        <v>0</v>
      </c>
      <c r="K63" s="9">
        <v>0</v>
      </c>
      <c r="L63" s="9" t="s">
        <v>30</v>
      </c>
      <c r="M63" s="9" t="s">
        <v>27</v>
      </c>
      <c r="N63" s="22" t="s">
        <v>227</v>
      </c>
      <c r="O63" s="9" t="s">
        <v>228</v>
      </c>
      <c r="P63" s="9">
        <v>1</v>
      </c>
      <c r="Q63" s="9" t="s">
        <v>28</v>
      </c>
      <c r="R63" s="9">
        <v>1</v>
      </c>
      <c r="S63" s="9">
        <v>75</v>
      </c>
      <c r="T63" s="9">
        <v>4.1500000000000004</v>
      </c>
      <c r="U63" s="29">
        <f t="shared" ref="U63:U87" si="48">IF(Q63="t", _xlfn.T.DIST.2T(T63,S63), IF(Q63="f", _xlfn.F.DIST.RT(T63,R63,S63), IF(Q63="chi2", _xlfn.CHISQ.DIST.RT(T63,R63), IF(Q63="z", (1-_xlfn.NORM.S.DIST(T63,TRUE))*2))))</f>
        <v>4.5163242430050841E-2</v>
      </c>
      <c r="V63" s="29">
        <f t="shared" ref="V63:V87" si="49">_xlfn.NORM.INV(1-U63/2,0,1)</f>
        <v>2.0031308783117869</v>
      </c>
      <c r="W63" s="29">
        <f t="shared" ref="W63:W87" si="50">_xlfn.NORM.DIST(V63,1.96,1,TRUE)</f>
        <v>0.51720139756920103</v>
      </c>
      <c r="X63" s="29">
        <f t="shared" ref="X63:X87" si="51">P63-W63</f>
        <v>0.48279860243079897</v>
      </c>
      <c r="Y63" s="30">
        <f t="shared" si="45"/>
        <v>3.4402795138402054E-2</v>
      </c>
      <c r="Z63" s="28">
        <f t="shared" ref="Z63:Z87" si="52">2/SQRT(S63+2)</f>
        <v>0.22792115291927589</v>
      </c>
      <c r="AA63" s="28">
        <f t="shared" ref="AA63:AA87" si="53">IF(Q63="t",Z63*T63,IF(Q63="F",SQRT(T63)*Z63))</f>
        <v>0.46431068863899266</v>
      </c>
    </row>
    <row r="64" spans="1:27" ht="15.75" x14ac:dyDescent="0.25">
      <c r="A64" s="9">
        <v>26</v>
      </c>
      <c r="B64" s="18" t="s">
        <v>225</v>
      </c>
      <c r="C64" s="23" t="s">
        <v>224</v>
      </c>
      <c r="D64" s="10" t="s">
        <v>38</v>
      </c>
      <c r="E64" s="15" t="s">
        <v>226</v>
      </c>
      <c r="F64" s="9">
        <v>2000</v>
      </c>
      <c r="G64" s="9">
        <v>88</v>
      </c>
      <c r="H64" s="9">
        <v>2</v>
      </c>
      <c r="I64" s="9">
        <v>70</v>
      </c>
      <c r="J64" s="9">
        <v>1</v>
      </c>
      <c r="K64" s="9">
        <v>0</v>
      </c>
      <c r="L64" s="9" t="s">
        <v>30</v>
      </c>
      <c r="M64" s="9" t="s">
        <v>27</v>
      </c>
      <c r="N64" s="22" t="s">
        <v>229</v>
      </c>
      <c r="O64" s="9" t="s">
        <v>230</v>
      </c>
      <c r="P64" s="9">
        <v>1</v>
      </c>
      <c r="Q64" s="9" t="s">
        <v>28</v>
      </c>
      <c r="R64" s="9">
        <v>1</v>
      </c>
      <c r="S64" s="9">
        <v>66</v>
      </c>
      <c r="T64" s="9">
        <v>5.2</v>
      </c>
      <c r="U64" s="29">
        <f t="shared" si="48"/>
        <v>2.582379754615732E-2</v>
      </c>
      <c r="V64" s="29">
        <f t="shared" si="49"/>
        <v>2.2288513418348193</v>
      </c>
      <c r="W64" s="29">
        <f t="shared" si="50"/>
        <v>0.60597795886486283</v>
      </c>
      <c r="X64" s="29">
        <f t="shared" si="51"/>
        <v>0.39402204113513717</v>
      </c>
      <c r="Y64" s="30">
        <f t="shared" si="45"/>
        <v>0.21195591772972566</v>
      </c>
      <c r="Z64" s="28">
        <f t="shared" si="52"/>
        <v>0.24253562503633297</v>
      </c>
      <c r="AA64" s="28">
        <f t="shared" si="53"/>
        <v>0.55306631875497214</v>
      </c>
    </row>
    <row r="65" spans="1:27" ht="15.75" x14ac:dyDescent="0.25">
      <c r="A65" s="9">
        <v>27</v>
      </c>
      <c r="B65" s="24" t="s">
        <v>231</v>
      </c>
      <c r="C65" s="23" t="s">
        <v>32</v>
      </c>
      <c r="D65" s="10" t="s">
        <v>38</v>
      </c>
      <c r="E65" s="15" t="s">
        <v>196</v>
      </c>
      <c r="F65" s="9">
        <v>2012</v>
      </c>
      <c r="G65" s="9">
        <v>83</v>
      </c>
      <c r="H65" s="9">
        <v>1</v>
      </c>
      <c r="I65" s="9">
        <v>61</v>
      </c>
      <c r="J65" s="9">
        <v>1</v>
      </c>
      <c r="K65" s="9">
        <v>0</v>
      </c>
      <c r="L65" s="9" t="s">
        <v>30</v>
      </c>
      <c r="M65" s="9" t="s">
        <v>70</v>
      </c>
      <c r="N65" s="22" t="s">
        <v>232</v>
      </c>
      <c r="O65" s="9" t="s">
        <v>233</v>
      </c>
      <c r="P65" s="9">
        <v>1</v>
      </c>
      <c r="Q65" s="9" t="s">
        <v>28</v>
      </c>
      <c r="R65" s="9">
        <v>2</v>
      </c>
      <c r="S65" s="9">
        <v>57</v>
      </c>
      <c r="T65" s="9">
        <v>3.31</v>
      </c>
      <c r="U65" s="29">
        <f t="shared" si="48"/>
        <v>4.3652984445221851E-2</v>
      </c>
      <c r="V65" s="29">
        <f t="shared" si="49"/>
        <v>2.0174076993940413</v>
      </c>
      <c r="W65" s="29">
        <f t="shared" si="50"/>
        <v>0.52288978505526096</v>
      </c>
      <c r="X65" s="29">
        <f t="shared" si="51"/>
        <v>0.47711021494473904</v>
      </c>
      <c r="Y65" s="30">
        <f t="shared" si="45"/>
        <v>4.5779570110521917E-2</v>
      </c>
      <c r="Z65" s="28">
        <f t="shared" si="52"/>
        <v>0.26037782196164777</v>
      </c>
      <c r="AA65" s="28">
        <f t="shared" si="53"/>
        <v>0.47371592717684402</v>
      </c>
    </row>
    <row r="66" spans="1:27" ht="15.75" x14ac:dyDescent="0.25">
      <c r="A66" s="9">
        <v>27</v>
      </c>
      <c r="B66" s="24" t="s">
        <v>231</v>
      </c>
      <c r="C66" s="23" t="s">
        <v>32</v>
      </c>
      <c r="D66" s="10" t="s">
        <v>38</v>
      </c>
      <c r="E66" s="15" t="s">
        <v>196</v>
      </c>
      <c r="F66" s="9">
        <v>2012</v>
      </c>
      <c r="G66" s="9">
        <v>83</v>
      </c>
      <c r="H66" s="9">
        <v>2</v>
      </c>
      <c r="I66" s="9">
        <v>81</v>
      </c>
      <c r="J66" s="9">
        <v>1</v>
      </c>
      <c r="K66" s="9">
        <v>1</v>
      </c>
      <c r="L66" s="9" t="s">
        <v>30</v>
      </c>
      <c r="M66" s="9" t="s">
        <v>70</v>
      </c>
      <c r="N66" s="22" t="s">
        <v>234</v>
      </c>
      <c r="O66" s="9" t="s">
        <v>235</v>
      </c>
      <c r="P66" s="9">
        <v>1</v>
      </c>
      <c r="Q66" s="9" t="s">
        <v>28</v>
      </c>
      <c r="R66" s="9">
        <v>3</v>
      </c>
      <c r="S66" s="9">
        <v>74</v>
      </c>
      <c r="T66" s="9">
        <v>3.68</v>
      </c>
      <c r="U66" s="29">
        <f t="shared" si="48"/>
        <v>1.5751961383113546E-2</v>
      </c>
      <c r="V66" s="29">
        <f t="shared" si="49"/>
        <v>2.4146124149895951</v>
      </c>
      <c r="W66" s="29">
        <f t="shared" si="50"/>
        <v>0.67530594923768461</v>
      </c>
      <c r="X66" s="29">
        <f t="shared" si="51"/>
        <v>0.32469405076231539</v>
      </c>
      <c r="Y66" s="30">
        <f t="shared" si="45"/>
        <v>0.35061189847536922</v>
      </c>
      <c r="Z66" s="28">
        <f t="shared" si="52"/>
        <v>0.22941573387056174</v>
      </c>
      <c r="AA66" s="28">
        <f t="shared" si="53"/>
        <v>0.44009568337614463</v>
      </c>
    </row>
    <row r="67" spans="1:27" ht="15.75" x14ac:dyDescent="0.25">
      <c r="A67" s="9">
        <v>28</v>
      </c>
      <c r="B67" t="s">
        <v>237</v>
      </c>
      <c r="C67" s="23" t="s">
        <v>236</v>
      </c>
      <c r="D67" s="10" t="s">
        <v>38</v>
      </c>
      <c r="E67" s="15" t="s">
        <v>196</v>
      </c>
      <c r="F67" s="9">
        <v>1996</v>
      </c>
      <c r="G67" s="9">
        <v>81</v>
      </c>
      <c r="H67" s="9">
        <v>1</v>
      </c>
      <c r="I67" s="9">
        <v>96</v>
      </c>
      <c r="J67" s="9">
        <v>1</v>
      </c>
      <c r="K67" s="9">
        <v>0</v>
      </c>
      <c r="L67" s="9" t="s">
        <v>29</v>
      </c>
      <c r="M67" s="9" t="s">
        <v>70</v>
      </c>
      <c r="N67" s="22" t="s">
        <v>238</v>
      </c>
      <c r="O67" s="9" t="s">
        <v>239</v>
      </c>
      <c r="P67" s="9">
        <v>1</v>
      </c>
      <c r="Q67" s="9" t="s">
        <v>28</v>
      </c>
      <c r="R67" s="9">
        <v>1</v>
      </c>
      <c r="S67" s="9">
        <v>93</v>
      </c>
      <c r="T67" s="9">
        <v>5.91</v>
      </c>
      <c r="U67" s="29">
        <f t="shared" si="48"/>
        <v>1.6972209653918845E-2</v>
      </c>
      <c r="V67" s="29">
        <f t="shared" si="49"/>
        <v>2.3873092093296382</v>
      </c>
      <c r="W67" s="29">
        <f t="shared" si="50"/>
        <v>0.66542293702125654</v>
      </c>
      <c r="X67" s="29">
        <f t="shared" si="51"/>
        <v>0.33457706297874346</v>
      </c>
      <c r="Y67" s="30">
        <f t="shared" si="45"/>
        <v>0.33084587404251309</v>
      </c>
      <c r="Z67" s="28">
        <f t="shared" si="52"/>
        <v>0.20519567041703082</v>
      </c>
      <c r="AA67" s="28">
        <f t="shared" si="53"/>
        <v>0.49884076142909362</v>
      </c>
    </row>
    <row r="68" spans="1:27" ht="15.75" x14ac:dyDescent="0.25">
      <c r="A68" s="9">
        <v>28</v>
      </c>
      <c r="B68" t="s">
        <v>237</v>
      </c>
      <c r="C68" s="23" t="s">
        <v>236</v>
      </c>
      <c r="D68" s="10" t="s">
        <v>38</v>
      </c>
      <c r="E68" s="15" t="s">
        <v>196</v>
      </c>
      <c r="F68" s="9">
        <v>1996</v>
      </c>
      <c r="G68" s="9">
        <v>81</v>
      </c>
      <c r="H68" s="9">
        <v>2</v>
      </c>
      <c r="I68" s="9">
        <v>52</v>
      </c>
      <c r="J68" s="9">
        <v>1</v>
      </c>
      <c r="K68" s="9">
        <v>0</v>
      </c>
      <c r="L68" s="9" t="s">
        <v>29</v>
      </c>
      <c r="M68" s="9" t="s">
        <v>70</v>
      </c>
      <c r="N68" s="22" t="s">
        <v>240</v>
      </c>
      <c r="O68" s="9" t="s">
        <v>243</v>
      </c>
      <c r="P68" s="9">
        <v>1</v>
      </c>
      <c r="Q68" s="9" t="s">
        <v>28</v>
      </c>
      <c r="R68" s="9">
        <v>2</v>
      </c>
      <c r="S68" s="9">
        <v>49</v>
      </c>
      <c r="T68" s="9">
        <v>8.76</v>
      </c>
      <c r="U68" s="29">
        <f t="shared" si="48"/>
        <v>5.5908014262250679E-4</v>
      </c>
      <c r="V68" s="29">
        <f t="shared" si="49"/>
        <v>3.4507263442890941</v>
      </c>
      <c r="W68" s="29">
        <f t="shared" si="50"/>
        <v>0.93198332171385889</v>
      </c>
      <c r="X68" s="29">
        <f t="shared" si="51"/>
        <v>6.8016678286141108E-2</v>
      </c>
      <c r="Y68" s="30">
        <f t="shared" si="45"/>
        <v>0.86396664342771778</v>
      </c>
      <c r="Z68" s="28">
        <f t="shared" si="52"/>
        <v>0.28005601680560194</v>
      </c>
      <c r="AA68" s="28">
        <f t="shared" si="53"/>
        <v>0.82889011547334279</v>
      </c>
    </row>
    <row r="69" spans="1:27" ht="15.75" x14ac:dyDescent="0.25">
      <c r="A69" s="9">
        <v>28</v>
      </c>
      <c r="B69" t="s">
        <v>237</v>
      </c>
      <c r="C69" s="23" t="s">
        <v>236</v>
      </c>
      <c r="D69" s="10" t="s">
        <v>38</v>
      </c>
      <c r="E69" s="15" t="s">
        <v>196</v>
      </c>
      <c r="F69" s="9">
        <v>1996</v>
      </c>
      <c r="G69" s="9">
        <v>81</v>
      </c>
      <c r="H69" s="9">
        <v>3</v>
      </c>
      <c r="I69" s="9">
        <v>60</v>
      </c>
      <c r="J69" s="9">
        <v>1</v>
      </c>
      <c r="K69" s="9">
        <v>0</v>
      </c>
      <c r="L69" s="9" t="s">
        <v>26</v>
      </c>
      <c r="M69" s="9" t="s">
        <v>27</v>
      </c>
      <c r="N69" s="22" t="s">
        <v>241</v>
      </c>
      <c r="O69" s="9" t="s">
        <v>242</v>
      </c>
      <c r="P69" s="9">
        <v>1</v>
      </c>
      <c r="Q69" s="9" t="s">
        <v>28</v>
      </c>
      <c r="R69" s="9">
        <v>2</v>
      </c>
      <c r="S69" s="9">
        <v>57</v>
      </c>
      <c r="T69" s="9">
        <v>8.31</v>
      </c>
      <c r="U69" s="29">
        <f t="shared" si="48"/>
        <v>6.8085199290426641E-4</v>
      </c>
      <c r="V69" s="29">
        <f t="shared" si="49"/>
        <v>3.3971758479666878</v>
      </c>
      <c r="W69" s="29">
        <f t="shared" si="50"/>
        <v>0.92466598309946613</v>
      </c>
      <c r="X69" s="29">
        <f t="shared" si="51"/>
        <v>7.5334016900533873E-2</v>
      </c>
      <c r="Y69" s="30">
        <f t="shared" si="45"/>
        <v>0.84933196619893225</v>
      </c>
      <c r="Z69" s="28">
        <f t="shared" si="52"/>
        <v>0.26037782196164777</v>
      </c>
      <c r="AA69" s="28">
        <f t="shared" si="53"/>
        <v>0.75059298591745094</v>
      </c>
    </row>
    <row r="70" spans="1:27" ht="15.75" x14ac:dyDescent="0.25">
      <c r="A70" s="9">
        <v>29</v>
      </c>
      <c r="B70" t="s">
        <v>244</v>
      </c>
      <c r="C70" s="23" t="s">
        <v>33</v>
      </c>
      <c r="D70" s="10" t="s">
        <v>38</v>
      </c>
      <c r="E70" s="15" t="s">
        <v>196</v>
      </c>
      <c r="F70" s="9">
        <v>2008</v>
      </c>
      <c r="G70" s="9">
        <v>78</v>
      </c>
      <c r="H70" s="9">
        <v>1</v>
      </c>
      <c r="I70" s="9">
        <v>116</v>
      </c>
      <c r="J70" s="9">
        <v>1</v>
      </c>
      <c r="K70" s="9">
        <v>0</v>
      </c>
      <c r="L70" s="9" t="s">
        <v>30</v>
      </c>
      <c r="M70" s="9" t="s">
        <v>70</v>
      </c>
      <c r="N70" s="22" t="s">
        <v>245</v>
      </c>
      <c r="O70" s="9" t="s">
        <v>246</v>
      </c>
      <c r="P70" s="9">
        <v>1</v>
      </c>
      <c r="Q70" s="9" t="s">
        <v>28</v>
      </c>
      <c r="R70" s="9">
        <v>1</v>
      </c>
      <c r="S70" s="9">
        <v>110</v>
      </c>
      <c r="T70" s="9">
        <v>5.27</v>
      </c>
      <c r="U70" s="29">
        <f t="shared" si="48"/>
        <v>2.359174869062652E-2</v>
      </c>
      <c r="V70" s="29">
        <f t="shared" si="49"/>
        <v>2.2637133852991327</v>
      </c>
      <c r="W70" s="29">
        <f t="shared" si="50"/>
        <v>0.61932687028025091</v>
      </c>
      <c r="X70" s="29">
        <f t="shared" si="51"/>
        <v>0.38067312971974909</v>
      </c>
      <c r="Y70" s="30">
        <f t="shared" si="45"/>
        <v>0.23865374056050181</v>
      </c>
      <c r="Z70" s="28">
        <f t="shared" si="52"/>
        <v>0.1889822365046136</v>
      </c>
      <c r="AA70" s="28">
        <f t="shared" si="53"/>
        <v>0.43383670397314889</v>
      </c>
    </row>
    <row r="71" spans="1:27" ht="15.75" x14ac:dyDescent="0.25">
      <c r="A71" s="9">
        <v>29</v>
      </c>
      <c r="B71" t="s">
        <v>244</v>
      </c>
      <c r="C71" s="23" t="s">
        <v>33</v>
      </c>
      <c r="D71" s="10" t="s">
        <v>38</v>
      </c>
      <c r="E71" s="15" t="s">
        <v>196</v>
      </c>
      <c r="F71" s="9">
        <v>2008</v>
      </c>
      <c r="G71" s="9">
        <v>78</v>
      </c>
      <c r="H71" s="9">
        <v>2</v>
      </c>
      <c r="I71" s="9">
        <v>96</v>
      </c>
      <c r="J71" s="9">
        <v>1</v>
      </c>
      <c r="K71" s="9">
        <v>0</v>
      </c>
      <c r="L71" s="9" t="s">
        <v>30</v>
      </c>
      <c r="M71" s="9" t="s">
        <v>70</v>
      </c>
      <c r="N71" s="22" t="s">
        <v>247</v>
      </c>
      <c r="O71" s="9" t="s">
        <v>248</v>
      </c>
      <c r="P71" s="9">
        <v>1</v>
      </c>
      <c r="Q71" s="9" t="s">
        <v>28</v>
      </c>
      <c r="R71" s="9">
        <v>1</v>
      </c>
      <c r="S71" s="9">
        <v>92</v>
      </c>
      <c r="T71" s="9">
        <v>5.55</v>
      </c>
      <c r="U71" s="29">
        <f t="shared" si="48"/>
        <v>2.0604106788022575E-2</v>
      </c>
      <c r="V71" s="29">
        <f t="shared" si="49"/>
        <v>2.3151612911372501</v>
      </c>
      <c r="W71" s="29">
        <f t="shared" si="50"/>
        <v>0.63876561901834727</v>
      </c>
      <c r="X71" s="29">
        <f t="shared" si="51"/>
        <v>0.36123438098165273</v>
      </c>
      <c r="Y71" s="30">
        <f t="shared" si="45"/>
        <v>0.27753123803669455</v>
      </c>
      <c r="Z71" s="28">
        <f t="shared" si="52"/>
        <v>0.20628424925175867</v>
      </c>
      <c r="AA71" s="28">
        <f t="shared" si="53"/>
        <v>0.48597346919966466</v>
      </c>
    </row>
    <row r="72" spans="1:27" ht="15.75" x14ac:dyDescent="0.25">
      <c r="A72" s="9">
        <v>29</v>
      </c>
      <c r="B72" t="s">
        <v>244</v>
      </c>
      <c r="C72" s="23" t="s">
        <v>33</v>
      </c>
      <c r="D72" s="10" t="s">
        <v>38</v>
      </c>
      <c r="E72" s="15" t="s">
        <v>196</v>
      </c>
      <c r="F72" s="9">
        <v>2008</v>
      </c>
      <c r="G72" s="9">
        <v>78</v>
      </c>
      <c r="H72" s="9">
        <v>3</v>
      </c>
      <c r="I72" s="9">
        <v>148</v>
      </c>
      <c r="J72" s="9">
        <v>1</v>
      </c>
      <c r="K72" s="9">
        <v>0</v>
      </c>
      <c r="L72" s="9" t="s">
        <v>26</v>
      </c>
      <c r="M72" s="9" t="s">
        <v>27</v>
      </c>
      <c r="N72" s="22" t="s">
        <v>249</v>
      </c>
      <c r="O72" s="9" t="s">
        <v>250</v>
      </c>
      <c r="P72" s="9">
        <v>1</v>
      </c>
      <c r="Q72" s="9" t="s">
        <v>28</v>
      </c>
      <c r="R72" s="9">
        <v>2</v>
      </c>
      <c r="S72" s="9">
        <v>141</v>
      </c>
      <c r="T72" s="9">
        <v>3.27</v>
      </c>
      <c r="U72" s="29">
        <f t="shared" si="48"/>
        <v>4.0907978034055326E-2</v>
      </c>
      <c r="V72" s="29">
        <f t="shared" si="49"/>
        <v>2.0444614903630987</v>
      </c>
      <c r="W72" s="29">
        <f t="shared" si="50"/>
        <v>0.53365524018187827</v>
      </c>
      <c r="X72" s="29">
        <f t="shared" si="51"/>
        <v>0.46634475981812173</v>
      </c>
      <c r="Y72" s="30">
        <f t="shared" si="45"/>
        <v>6.7310480363756531E-2</v>
      </c>
      <c r="Z72" s="28">
        <f t="shared" si="52"/>
        <v>0.16724840200141816</v>
      </c>
      <c r="AA72" s="28">
        <f t="shared" si="53"/>
        <v>0.30243764889400176</v>
      </c>
    </row>
    <row r="73" spans="1:27" ht="15.75" x14ac:dyDescent="0.25">
      <c r="A73" s="9">
        <v>29</v>
      </c>
      <c r="B73" t="s">
        <v>244</v>
      </c>
      <c r="C73" s="23" t="s">
        <v>33</v>
      </c>
      <c r="D73" s="10" t="s">
        <v>38</v>
      </c>
      <c r="E73" s="15" t="s">
        <v>196</v>
      </c>
      <c r="F73" s="9">
        <v>2008</v>
      </c>
      <c r="G73" s="9">
        <v>78</v>
      </c>
      <c r="H73" s="9">
        <v>4</v>
      </c>
      <c r="I73" s="9">
        <v>65</v>
      </c>
      <c r="J73" s="9">
        <v>1</v>
      </c>
      <c r="K73" s="9">
        <v>0</v>
      </c>
      <c r="L73" s="9" t="s">
        <v>30</v>
      </c>
      <c r="M73" s="9" t="s">
        <v>70</v>
      </c>
      <c r="N73" s="22" t="s">
        <v>251</v>
      </c>
      <c r="O73" s="9" t="s">
        <v>252</v>
      </c>
      <c r="P73" s="9">
        <v>1</v>
      </c>
      <c r="Q73" s="9" t="s">
        <v>28</v>
      </c>
      <c r="R73" s="9">
        <v>1</v>
      </c>
      <c r="S73" s="9">
        <v>56</v>
      </c>
      <c r="T73" s="9">
        <v>4.0199999999999996</v>
      </c>
      <c r="U73" s="29">
        <f t="shared" si="48"/>
        <v>4.9806606122714155E-2</v>
      </c>
      <c r="V73" s="29">
        <f t="shared" si="49"/>
        <v>1.9616211663160579</v>
      </c>
      <c r="W73" s="29">
        <f t="shared" si="50"/>
        <v>0.5006467515037416</v>
      </c>
      <c r="X73" s="29">
        <f t="shared" si="51"/>
        <v>0.4993532484962584</v>
      </c>
      <c r="Y73" s="30">
        <f t="shared" si="45"/>
        <v>1.2935030074832099E-3</v>
      </c>
      <c r="Z73" s="28">
        <f t="shared" si="52"/>
        <v>0.26261286571944509</v>
      </c>
      <c r="AA73" s="28">
        <f t="shared" si="53"/>
        <v>0.5265371585276245</v>
      </c>
    </row>
    <row r="74" spans="1:27" ht="15.75" x14ac:dyDescent="0.25">
      <c r="A74" s="9">
        <v>30</v>
      </c>
      <c r="B74" s="23" t="s">
        <v>253</v>
      </c>
      <c r="C74" s="24" t="s">
        <v>254</v>
      </c>
      <c r="D74" s="10" t="s">
        <v>38</v>
      </c>
      <c r="E74" s="15" t="s">
        <v>196</v>
      </c>
      <c r="F74" s="9">
        <v>2008</v>
      </c>
      <c r="G74" s="9">
        <v>77</v>
      </c>
      <c r="H74" s="9">
        <v>1</v>
      </c>
      <c r="I74" s="9">
        <v>15</v>
      </c>
      <c r="J74" s="9">
        <v>1</v>
      </c>
      <c r="K74" s="9">
        <v>0</v>
      </c>
      <c r="L74" s="9" t="s">
        <v>29</v>
      </c>
      <c r="M74" s="9" t="s">
        <v>70</v>
      </c>
      <c r="N74" s="22" t="s">
        <v>255</v>
      </c>
      <c r="O74" s="9" t="s">
        <v>256</v>
      </c>
      <c r="P74" s="9">
        <v>1</v>
      </c>
      <c r="Q74" s="9" t="s">
        <v>28</v>
      </c>
      <c r="R74" s="9">
        <v>1</v>
      </c>
      <c r="S74" s="9">
        <v>14</v>
      </c>
      <c r="T74" s="9">
        <v>5.0199999999999996</v>
      </c>
      <c r="U74" s="29">
        <f t="shared" si="48"/>
        <v>4.1792714071536598E-2</v>
      </c>
      <c r="V74" s="29">
        <f t="shared" si="49"/>
        <v>2.0355783454704222</v>
      </c>
      <c r="W74" s="29">
        <f t="shared" si="50"/>
        <v>0.53012271750455509</v>
      </c>
      <c r="X74" s="29">
        <f t="shared" si="51"/>
        <v>0.46987728249544491</v>
      </c>
      <c r="Y74" s="30">
        <f t="shared" si="45"/>
        <v>6.0245435009110171E-2</v>
      </c>
      <c r="Z74" s="28">
        <f t="shared" si="52"/>
        <v>0.5</v>
      </c>
      <c r="AA74" s="28">
        <f t="shared" si="53"/>
        <v>1.1202678251204039</v>
      </c>
    </row>
    <row r="75" spans="1:27" ht="15.75" x14ac:dyDescent="0.25">
      <c r="A75" s="9">
        <v>30</v>
      </c>
      <c r="B75" s="23" t="s">
        <v>253</v>
      </c>
      <c r="C75" s="24" t="s">
        <v>254</v>
      </c>
      <c r="D75" s="10" t="s">
        <v>38</v>
      </c>
      <c r="E75" s="15" t="s">
        <v>196</v>
      </c>
      <c r="F75" s="9">
        <v>2008</v>
      </c>
      <c r="G75" s="9">
        <v>77</v>
      </c>
      <c r="H75" s="9">
        <v>2</v>
      </c>
      <c r="I75" s="9">
        <v>30</v>
      </c>
      <c r="J75" s="9">
        <v>1</v>
      </c>
      <c r="K75" s="9">
        <v>0</v>
      </c>
      <c r="L75" s="9" t="s">
        <v>29</v>
      </c>
      <c r="M75" s="9" t="s">
        <v>70</v>
      </c>
      <c r="N75" s="22" t="s">
        <v>257</v>
      </c>
      <c r="O75" s="9" t="s">
        <v>258</v>
      </c>
      <c r="P75" s="9">
        <v>1</v>
      </c>
      <c r="Q75" s="9" t="s">
        <v>28</v>
      </c>
      <c r="R75" s="9">
        <v>2</v>
      </c>
      <c r="S75" s="9">
        <v>28</v>
      </c>
      <c r="T75" s="9">
        <v>5.13</v>
      </c>
      <c r="U75" s="29">
        <f t="shared" si="48"/>
        <v>1.2641043305006153E-2</v>
      </c>
      <c r="V75" s="29">
        <f t="shared" si="49"/>
        <v>2.4937250164207665</v>
      </c>
      <c r="W75" s="29">
        <f t="shared" si="50"/>
        <v>0.70323410069361258</v>
      </c>
      <c r="X75" s="29">
        <f t="shared" si="51"/>
        <v>0.29676589930638742</v>
      </c>
      <c r="Y75" s="30">
        <f t="shared" si="45"/>
        <v>0.40646820138722517</v>
      </c>
      <c r="Z75" s="28">
        <f t="shared" si="52"/>
        <v>0.36514837167011072</v>
      </c>
      <c r="AA75" s="28">
        <f t="shared" si="53"/>
        <v>0.82704292512541322</v>
      </c>
    </row>
    <row r="76" spans="1:27" ht="15.75" x14ac:dyDescent="0.25">
      <c r="A76" s="9">
        <v>30</v>
      </c>
      <c r="B76" s="23" t="s">
        <v>253</v>
      </c>
      <c r="C76" s="24" t="s">
        <v>254</v>
      </c>
      <c r="D76" s="10" t="s">
        <v>38</v>
      </c>
      <c r="E76" s="15" t="s">
        <v>196</v>
      </c>
      <c r="F76" s="9">
        <v>2008</v>
      </c>
      <c r="G76" s="9">
        <v>77</v>
      </c>
      <c r="H76" s="9">
        <v>3</v>
      </c>
      <c r="I76" s="9">
        <v>55</v>
      </c>
      <c r="J76" s="9">
        <v>1</v>
      </c>
      <c r="K76" s="9">
        <v>0</v>
      </c>
      <c r="L76" s="9" t="s">
        <v>26</v>
      </c>
      <c r="M76" s="9" t="s">
        <v>27</v>
      </c>
      <c r="N76" s="22" t="s">
        <v>259</v>
      </c>
      <c r="O76" s="9" t="s">
        <v>260</v>
      </c>
      <c r="P76" s="9">
        <v>1</v>
      </c>
      <c r="Q76" s="9" t="s">
        <v>28</v>
      </c>
      <c r="R76" s="9">
        <v>1</v>
      </c>
      <c r="S76" s="9">
        <v>53</v>
      </c>
      <c r="T76" s="9">
        <v>5.49</v>
      </c>
      <c r="U76" s="29">
        <f t="shared" si="48"/>
        <v>2.2910963080679067E-2</v>
      </c>
      <c r="V76" s="29">
        <f t="shared" si="49"/>
        <v>2.2749161043292978</v>
      </c>
      <c r="W76" s="29">
        <f t="shared" si="50"/>
        <v>0.62358732310539577</v>
      </c>
      <c r="X76" s="29">
        <f t="shared" si="51"/>
        <v>0.37641267689460423</v>
      </c>
      <c r="Y76" s="30">
        <f t="shared" si="45"/>
        <v>0.24717464621079155</v>
      </c>
      <c r="Z76" s="28">
        <f t="shared" si="52"/>
        <v>0.26967994498529685</v>
      </c>
      <c r="AA76" s="28">
        <f t="shared" si="53"/>
        <v>0.63188031087598173</v>
      </c>
    </row>
    <row r="77" spans="1:27" ht="15.75" x14ac:dyDescent="0.25">
      <c r="A77" s="9">
        <v>31</v>
      </c>
      <c r="B77" s="24" t="s">
        <v>262</v>
      </c>
      <c r="C77" s="23" t="s">
        <v>261</v>
      </c>
      <c r="D77" s="10" t="s">
        <v>38</v>
      </c>
      <c r="E77" s="15" t="s">
        <v>42</v>
      </c>
      <c r="F77" s="9">
        <v>2003</v>
      </c>
      <c r="G77" s="9">
        <v>75</v>
      </c>
      <c r="H77" s="9">
        <v>1</v>
      </c>
      <c r="I77" s="9">
        <v>42</v>
      </c>
      <c r="J77" s="9">
        <v>1</v>
      </c>
      <c r="K77" s="9">
        <v>0</v>
      </c>
      <c r="L77" s="9" t="s">
        <v>29</v>
      </c>
      <c r="M77" s="9" t="s">
        <v>183</v>
      </c>
      <c r="N77" s="22" t="s">
        <v>263</v>
      </c>
      <c r="O77" s="9" t="s">
        <v>264</v>
      </c>
      <c r="P77" s="9">
        <v>1</v>
      </c>
      <c r="Q77" s="9" t="s">
        <v>28</v>
      </c>
      <c r="R77" s="9">
        <v>1</v>
      </c>
      <c r="S77" s="9">
        <v>41</v>
      </c>
      <c r="T77" s="9">
        <v>5.65</v>
      </c>
      <c r="U77" s="29">
        <f t="shared" si="48"/>
        <v>2.2204652615861766E-2</v>
      </c>
      <c r="V77" s="29">
        <f t="shared" si="49"/>
        <v>2.2868487545960976</v>
      </c>
      <c r="W77" s="29">
        <f t="shared" si="50"/>
        <v>0.62810885902327518</v>
      </c>
      <c r="X77" s="29">
        <f t="shared" si="51"/>
        <v>0.37189114097672482</v>
      </c>
      <c r="Y77" s="30">
        <f t="shared" si="45"/>
        <v>0.25621771804655036</v>
      </c>
      <c r="Z77" s="28">
        <f t="shared" si="52"/>
        <v>0.30499714066520933</v>
      </c>
      <c r="AA77" s="28">
        <f t="shared" si="53"/>
        <v>0.72496992720307873</v>
      </c>
    </row>
    <row r="78" spans="1:27" ht="15.75" x14ac:dyDescent="0.25">
      <c r="A78" s="9">
        <v>31</v>
      </c>
      <c r="B78" s="24" t="s">
        <v>262</v>
      </c>
      <c r="C78" s="23" t="s">
        <v>261</v>
      </c>
      <c r="D78" s="10" t="s">
        <v>38</v>
      </c>
      <c r="E78" s="15" t="s">
        <v>42</v>
      </c>
      <c r="F78" s="9">
        <v>2003</v>
      </c>
      <c r="G78" s="9">
        <v>75</v>
      </c>
      <c r="H78" s="9">
        <v>2</v>
      </c>
      <c r="I78" s="9">
        <v>45</v>
      </c>
      <c r="J78" s="9">
        <v>1</v>
      </c>
      <c r="K78" s="9">
        <v>0</v>
      </c>
      <c r="L78" s="9" t="s">
        <v>29</v>
      </c>
      <c r="M78" s="9" t="s">
        <v>70</v>
      </c>
      <c r="N78" s="22" t="s">
        <v>265</v>
      </c>
      <c r="O78" s="9" t="s">
        <v>266</v>
      </c>
      <c r="P78" s="9">
        <v>1</v>
      </c>
      <c r="Q78" s="9" t="s">
        <v>28</v>
      </c>
      <c r="R78" s="9">
        <v>2</v>
      </c>
      <c r="S78" s="9">
        <v>43</v>
      </c>
      <c r="T78" s="9">
        <v>17.5</v>
      </c>
      <c r="U78" s="29">
        <f t="shared" si="48"/>
        <v>2.75129929648931E-6</v>
      </c>
      <c r="V78" s="29">
        <f t="shared" si="49"/>
        <v>4.6885632134222623</v>
      </c>
      <c r="W78" s="29">
        <f t="shared" si="50"/>
        <v>0.99681945514447023</v>
      </c>
      <c r="X78" s="29">
        <f t="shared" si="51"/>
        <v>3.1805448555297655E-3</v>
      </c>
      <c r="Y78" s="30">
        <f t="shared" si="45"/>
        <v>0.99363891028894047</v>
      </c>
      <c r="Z78" s="28">
        <f t="shared" si="52"/>
        <v>0.29814239699997197</v>
      </c>
      <c r="AA78" s="28">
        <f t="shared" si="53"/>
        <v>1.2472191289246473</v>
      </c>
    </row>
    <row r="79" spans="1:27" ht="15.75" x14ac:dyDescent="0.25">
      <c r="A79" s="9">
        <v>31</v>
      </c>
      <c r="B79" s="24" t="s">
        <v>262</v>
      </c>
      <c r="C79" s="23" t="s">
        <v>261</v>
      </c>
      <c r="D79" s="10" t="s">
        <v>38</v>
      </c>
      <c r="E79" s="15" t="s">
        <v>42</v>
      </c>
      <c r="F79" s="9">
        <v>2003</v>
      </c>
      <c r="G79" s="9">
        <v>75</v>
      </c>
      <c r="H79" s="9">
        <v>3</v>
      </c>
      <c r="I79" s="9">
        <v>56</v>
      </c>
      <c r="J79" s="9">
        <v>1</v>
      </c>
      <c r="K79" s="9">
        <v>0</v>
      </c>
      <c r="L79" s="9" t="s">
        <v>29</v>
      </c>
      <c r="M79" s="9" t="s">
        <v>70</v>
      </c>
      <c r="N79" s="22" t="s">
        <v>267</v>
      </c>
      <c r="O79" s="9" t="s">
        <v>268</v>
      </c>
      <c r="P79" s="9">
        <v>1</v>
      </c>
      <c r="Q79" s="9" t="s">
        <v>28</v>
      </c>
      <c r="R79" s="9">
        <v>2</v>
      </c>
      <c r="S79" s="9">
        <v>54</v>
      </c>
      <c r="T79" s="9">
        <v>5.23</v>
      </c>
      <c r="U79" s="29">
        <f t="shared" si="48"/>
        <v>8.3906070659935592E-3</v>
      </c>
      <c r="V79" s="29">
        <f t="shared" si="49"/>
        <v>2.6359339157790322</v>
      </c>
      <c r="W79" s="29">
        <f t="shared" si="50"/>
        <v>0.75045869839029589</v>
      </c>
      <c r="X79" s="29">
        <f t="shared" si="51"/>
        <v>0.24954130160970411</v>
      </c>
      <c r="Y79" s="30">
        <f t="shared" si="45"/>
        <v>0.50091739678059177</v>
      </c>
      <c r="Z79" s="28">
        <f t="shared" si="52"/>
        <v>0.2672612419124244</v>
      </c>
      <c r="AA79" s="28">
        <f t="shared" si="53"/>
        <v>0.6112048990080402</v>
      </c>
    </row>
    <row r="80" spans="1:27" ht="15.75" x14ac:dyDescent="0.25">
      <c r="A80" s="9">
        <v>31</v>
      </c>
      <c r="B80" s="24" t="s">
        <v>262</v>
      </c>
      <c r="C80" s="23" t="s">
        <v>261</v>
      </c>
      <c r="D80" s="10" t="s">
        <v>38</v>
      </c>
      <c r="E80" s="15" t="s">
        <v>42</v>
      </c>
      <c r="F80" s="9">
        <v>2003</v>
      </c>
      <c r="G80" s="9">
        <v>75</v>
      </c>
      <c r="H80" s="9">
        <v>4</v>
      </c>
      <c r="I80" s="9">
        <v>63</v>
      </c>
      <c r="J80" s="9">
        <v>1</v>
      </c>
      <c r="K80" s="9">
        <v>0</v>
      </c>
      <c r="L80" s="9" t="s">
        <v>29</v>
      </c>
      <c r="M80" s="9" t="s">
        <v>27</v>
      </c>
      <c r="N80" s="22" t="s">
        <v>269</v>
      </c>
      <c r="O80" s="9" t="s">
        <v>270</v>
      </c>
      <c r="P80" s="9">
        <v>1</v>
      </c>
      <c r="Q80" s="9" t="s">
        <v>28</v>
      </c>
      <c r="R80" s="9">
        <v>1</v>
      </c>
      <c r="S80" s="9">
        <v>59</v>
      </c>
      <c r="T80" s="9">
        <v>9.08</v>
      </c>
      <c r="U80" s="29">
        <f t="shared" si="48"/>
        <v>3.8037515559248116E-3</v>
      </c>
      <c r="V80" s="29">
        <f t="shared" si="49"/>
        <v>2.8939942268150705</v>
      </c>
      <c r="W80" s="29">
        <f t="shared" si="50"/>
        <v>0.82484656449489591</v>
      </c>
      <c r="X80" s="29">
        <f t="shared" si="51"/>
        <v>0.17515343550510409</v>
      </c>
      <c r="Y80" s="30">
        <f t="shared" si="45"/>
        <v>0.64969312898979181</v>
      </c>
      <c r="Z80" s="28">
        <f t="shared" si="52"/>
        <v>0.25607375986579195</v>
      </c>
      <c r="AA80" s="28">
        <f t="shared" si="53"/>
        <v>0.77162804256038664</v>
      </c>
    </row>
    <row r="81" spans="1:27" ht="15.75" x14ac:dyDescent="0.25">
      <c r="A81" s="9">
        <v>31</v>
      </c>
      <c r="B81" s="24" t="s">
        <v>262</v>
      </c>
      <c r="C81" s="23" t="s">
        <v>261</v>
      </c>
      <c r="D81" s="10" t="s">
        <v>38</v>
      </c>
      <c r="E81" s="15" t="s">
        <v>42</v>
      </c>
      <c r="F81" s="9">
        <v>2003</v>
      </c>
      <c r="G81" s="9">
        <v>75</v>
      </c>
      <c r="H81" s="9">
        <v>5</v>
      </c>
      <c r="I81" s="9">
        <v>53</v>
      </c>
      <c r="J81" s="9">
        <v>1</v>
      </c>
      <c r="K81" s="9">
        <v>0</v>
      </c>
      <c r="L81" s="9" t="s">
        <v>29</v>
      </c>
      <c r="M81" s="9" t="s">
        <v>27</v>
      </c>
      <c r="N81" s="22" t="s">
        <v>271</v>
      </c>
      <c r="O81" s="9" t="s">
        <v>272</v>
      </c>
      <c r="P81" s="9">
        <v>1</v>
      </c>
      <c r="Q81" s="9" t="s">
        <v>28</v>
      </c>
      <c r="R81" s="9">
        <v>1</v>
      </c>
      <c r="S81" s="9">
        <v>52</v>
      </c>
      <c r="T81" s="9">
        <v>5.38</v>
      </c>
      <c r="U81" s="29">
        <f t="shared" si="48"/>
        <v>2.4330391985706107E-2</v>
      </c>
      <c r="V81" s="29">
        <f t="shared" si="49"/>
        <v>2.25187152618384</v>
      </c>
      <c r="W81" s="29">
        <f t="shared" si="50"/>
        <v>0.61480757258005214</v>
      </c>
      <c r="X81" s="29">
        <f t="shared" si="51"/>
        <v>0.38519242741994786</v>
      </c>
      <c r="Y81" s="30">
        <f t="shared" si="45"/>
        <v>0.22961514516010428</v>
      </c>
      <c r="Z81" s="28">
        <f t="shared" si="52"/>
        <v>0.27216552697590868</v>
      </c>
      <c r="AA81" s="28">
        <f t="shared" si="53"/>
        <v>0.63128323161519073</v>
      </c>
    </row>
    <row r="82" spans="1:27" ht="15.75" x14ac:dyDescent="0.25">
      <c r="A82" s="9">
        <v>32</v>
      </c>
      <c r="B82" s="24" t="s">
        <v>273</v>
      </c>
      <c r="C82" s="23" t="s">
        <v>274</v>
      </c>
      <c r="D82" s="10" t="s">
        <v>38</v>
      </c>
      <c r="E82" s="15" t="s">
        <v>196</v>
      </c>
      <c r="F82" s="9">
        <v>2001</v>
      </c>
      <c r="G82" s="9">
        <v>75</v>
      </c>
      <c r="H82" s="9">
        <v>1</v>
      </c>
      <c r="I82" s="9">
        <v>155</v>
      </c>
      <c r="J82" s="9">
        <v>1</v>
      </c>
      <c r="K82" s="9">
        <v>0</v>
      </c>
      <c r="L82" s="9" t="s">
        <v>30</v>
      </c>
      <c r="M82" s="9" t="s">
        <v>27</v>
      </c>
      <c r="N82" s="22" t="s">
        <v>275</v>
      </c>
      <c r="O82" s="9" t="s">
        <v>276</v>
      </c>
      <c r="P82" s="9">
        <v>1</v>
      </c>
      <c r="Q82" s="9" t="s">
        <v>28</v>
      </c>
      <c r="R82" s="9">
        <v>1</v>
      </c>
      <c r="S82" s="9">
        <v>151</v>
      </c>
      <c r="T82" s="9">
        <v>4.18</v>
      </c>
      <c r="U82" s="29">
        <f t="shared" si="48"/>
        <v>4.2640668440728786E-2</v>
      </c>
      <c r="V82" s="29">
        <f t="shared" si="49"/>
        <v>2.0272126653991709</v>
      </c>
      <c r="W82" s="29">
        <f t="shared" si="50"/>
        <v>0.52679379880209609</v>
      </c>
      <c r="X82" s="29">
        <f t="shared" si="51"/>
        <v>0.47320620119790391</v>
      </c>
      <c r="Y82" s="30">
        <f t="shared" si="45"/>
        <v>5.3587597604192183E-2</v>
      </c>
      <c r="Z82" s="28">
        <f t="shared" si="52"/>
        <v>0.16169041669088866</v>
      </c>
      <c r="AA82" s="28">
        <f t="shared" si="53"/>
        <v>0.33057683789345255</v>
      </c>
    </row>
    <row r="83" spans="1:27" ht="15.75" x14ac:dyDescent="0.25">
      <c r="A83" s="9">
        <v>32</v>
      </c>
      <c r="B83" s="24" t="s">
        <v>273</v>
      </c>
      <c r="C83" s="23" t="s">
        <v>274</v>
      </c>
      <c r="D83" s="10" t="s">
        <v>38</v>
      </c>
      <c r="E83" s="15" t="s">
        <v>196</v>
      </c>
      <c r="F83" s="9">
        <v>2001</v>
      </c>
      <c r="G83" s="9">
        <v>75</v>
      </c>
      <c r="H83" s="9">
        <v>2</v>
      </c>
      <c r="I83" s="9">
        <v>81</v>
      </c>
      <c r="J83" s="9">
        <v>1</v>
      </c>
      <c r="K83" s="9">
        <v>0</v>
      </c>
      <c r="L83" s="9" t="s">
        <v>30</v>
      </c>
      <c r="M83" s="9" t="s">
        <v>70</v>
      </c>
      <c r="N83" s="22" t="s">
        <v>277</v>
      </c>
      <c r="O83" s="9" t="s">
        <v>278</v>
      </c>
      <c r="P83" s="9">
        <v>1</v>
      </c>
      <c r="Q83" s="9" t="s">
        <v>31</v>
      </c>
      <c r="R83" s="9">
        <v>1</v>
      </c>
      <c r="S83" s="9">
        <v>77</v>
      </c>
      <c r="T83" s="9">
        <v>1.96</v>
      </c>
      <c r="U83" s="29">
        <f t="shared" si="48"/>
        <v>5.3613983945885242E-2</v>
      </c>
      <c r="V83" s="29">
        <f t="shared" si="49"/>
        <v>1.9299423283743791</v>
      </c>
      <c r="W83" s="29">
        <f t="shared" si="50"/>
        <v>0.48801052930706806</v>
      </c>
      <c r="X83" s="29">
        <f t="shared" si="51"/>
        <v>0.51198947069293199</v>
      </c>
      <c r="Y83" s="30">
        <f t="shared" si="45"/>
        <v>-2.3978941385863928E-2</v>
      </c>
      <c r="Z83" s="28">
        <f t="shared" si="52"/>
        <v>0.22501758018520479</v>
      </c>
      <c r="AA83" s="28">
        <f t="shared" si="53"/>
        <v>0.44103445716300138</v>
      </c>
    </row>
    <row r="84" spans="1:27" ht="15.75" x14ac:dyDescent="0.25">
      <c r="A84" s="9">
        <v>33</v>
      </c>
      <c r="B84" s="24" t="s">
        <v>280</v>
      </c>
      <c r="C84" s="23" t="s">
        <v>279</v>
      </c>
      <c r="D84" s="10" t="s">
        <v>38</v>
      </c>
      <c r="E84" s="15" t="s">
        <v>281</v>
      </c>
      <c r="F84" s="9">
        <v>2004</v>
      </c>
      <c r="G84" s="9">
        <v>72</v>
      </c>
      <c r="H84" s="9">
        <v>1</v>
      </c>
      <c r="I84" s="9">
        <v>51</v>
      </c>
      <c r="J84" s="9">
        <v>1</v>
      </c>
      <c r="K84" s="9">
        <v>0</v>
      </c>
      <c r="L84" s="9" t="s">
        <v>30</v>
      </c>
      <c r="M84" s="9" t="s">
        <v>27</v>
      </c>
      <c r="N84" s="22" t="s">
        <v>282</v>
      </c>
      <c r="O84" s="9" t="s">
        <v>283</v>
      </c>
      <c r="P84" s="9">
        <v>1</v>
      </c>
      <c r="Q84" s="9" t="s">
        <v>28</v>
      </c>
      <c r="R84" s="9">
        <v>1</v>
      </c>
      <c r="S84" s="9">
        <v>47</v>
      </c>
      <c r="T84" s="9">
        <v>4.88</v>
      </c>
      <c r="U84" s="29">
        <f t="shared" si="48"/>
        <v>3.208013028617962E-2</v>
      </c>
      <c r="V84" s="29">
        <f t="shared" si="49"/>
        <v>2.1434107545733165</v>
      </c>
      <c r="W84" s="29">
        <f t="shared" si="50"/>
        <v>0.57276213096419082</v>
      </c>
      <c r="X84" s="29">
        <f t="shared" si="51"/>
        <v>0.42723786903580918</v>
      </c>
      <c r="Y84" s="30">
        <f t="shared" si="45"/>
        <v>0.14552426192838164</v>
      </c>
      <c r="Z84" s="28">
        <f t="shared" si="52"/>
        <v>0.2857142857142857</v>
      </c>
      <c r="AA84" s="28">
        <f t="shared" si="53"/>
        <v>0.63116348669641487</v>
      </c>
    </row>
    <row r="85" spans="1:27" ht="15.75" x14ac:dyDescent="0.25">
      <c r="A85" s="9">
        <v>33</v>
      </c>
      <c r="B85" s="24" t="s">
        <v>280</v>
      </c>
      <c r="C85" s="23" t="s">
        <v>279</v>
      </c>
      <c r="D85" s="10" t="s">
        <v>38</v>
      </c>
      <c r="E85" s="15" t="s">
        <v>281</v>
      </c>
      <c r="F85" s="9">
        <v>2004</v>
      </c>
      <c r="G85" s="9">
        <v>72</v>
      </c>
      <c r="H85" s="9">
        <v>2</v>
      </c>
      <c r="I85" s="9">
        <v>82</v>
      </c>
      <c r="J85" s="9">
        <v>1</v>
      </c>
      <c r="K85" s="9">
        <v>0</v>
      </c>
      <c r="L85" s="9" t="s">
        <v>30</v>
      </c>
      <c r="M85" s="9" t="s">
        <v>27</v>
      </c>
      <c r="N85" s="22" t="s">
        <v>284</v>
      </c>
      <c r="O85" s="9" t="s">
        <v>147</v>
      </c>
      <c r="P85" s="9">
        <v>1</v>
      </c>
      <c r="Q85" s="9" t="s">
        <v>28</v>
      </c>
      <c r="R85" s="9">
        <v>1</v>
      </c>
      <c r="S85" s="9">
        <v>76</v>
      </c>
      <c r="T85" s="9">
        <v>5.15</v>
      </c>
      <c r="U85" s="29">
        <f t="shared" si="48"/>
        <v>2.6082865404253499E-2</v>
      </c>
      <c r="V85" s="29">
        <f t="shared" si="49"/>
        <v>2.2249757607609411</v>
      </c>
      <c r="W85" s="29">
        <f t="shared" si="50"/>
        <v>0.60448593265326467</v>
      </c>
      <c r="X85" s="29">
        <f t="shared" si="51"/>
        <v>0.39551406734673533</v>
      </c>
      <c r="Y85" s="30">
        <f t="shared" si="45"/>
        <v>0.20897186530652934</v>
      </c>
      <c r="Z85" s="28">
        <f t="shared" si="52"/>
        <v>0.22645540682891913</v>
      </c>
      <c r="AA85" s="28">
        <f t="shared" si="53"/>
        <v>0.5139091010116128</v>
      </c>
    </row>
    <row r="86" spans="1:27" ht="15.75" x14ac:dyDescent="0.25">
      <c r="A86" s="9">
        <v>33</v>
      </c>
      <c r="B86" s="24" t="s">
        <v>280</v>
      </c>
      <c r="C86" s="23" t="s">
        <v>279</v>
      </c>
      <c r="D86" s="10" t="s">
        <v>38</v>
      </c>
      <c r="E86" s="15" t="s">
        <v>281</v>
      </c>
      <c r="F86" s="9">
        <v>2004</v>
      </c>
      <c r="G86" s="9">
        <v>72</v>
      </c>
      <c r="H86" s="9">
        <v>3</v>
      </c>
      <c r="I86" s="9">
        <v>57</v>
      </c>
      <c r="J86" s="9">
        <v>1</v>
      </c>
      <c r="K86" s="9">
        <v>1</v>
      </c>
      <c r="L86" s="9" t="s">
        <v>30</v>
      </c>
      <c r="M86" s="9" t="s">
        <v>27</v>
      </c>
      <c r="N86" s="22" t="s">
        <v>285</v>
      </c>
      <c r="O86" s="9" t="s">
        <v>286</v>
      </c>
      <c r="P86" s="9">
        <v>1</v>
      </c>
      <c r="Q86" s="9" t="s">
        <v>28</v>
      </c>
      <c r="R86" s="9">
        <v>1</v>
      </c>
      <c r="S86" s="9">
        <v>52</v>
      </c>
      <c r="T86" s="9">
        <v>6.16</v>
      </c>
      <c r="U86" s="29">
        <f t="shared" si="48"/>
        <v>1.6335180527998629E-2</v>
      </c>
      <c r="V86" s="29">
        <f t="shared" si="49"/>
        <v>2.4013393370499658</v>
      </c>
      <c r="W86" s="29">
        <f t="shared" si="50"/>
        <v>0.67051632397428129</v>
      </c>
      <c r="X86" s="29">
        <f t="shared" si="51"/>
        <v>0.32948367602571871</v>
      </c>
      <c r="Y86" s="30">
        <f t="shared" si="45"/>
        <v>0.34103264794856258</v>
      </c>
      <c r="Z86" s="28">
        <f t="shared" si="52"/>
        <v>0.27216552697590868</v>
      </c>
      <c r="AA86" s="28">
        <f t="shared" si="53"/>
        <v>0.67549707349202959</v>
      </c>
    </row>
    <row r="87" spans="1:27" ht="15.75" x14ac:dyDescent="0.25">
      <c r="A87" s="9">
        <v>33</v>
      </c>
      <c r="B87" s="24" t="s">
        <v>280</v>
      </c>
      <c r="C87" s="23" t="s">
        <v>279</v>
      </c>
      <c r="D87" s="10" t="s">
        <v>38</v>
      </c>
      <c r="E87" s="15" t="s">
        <v>281</v>
      </c>
      <c r="F87" s="9">
        <v>2004</v>
      </c>
      <c r="G87" s="9">
        <v>72</v>
      </c>
      <c r="H87" s="9">
        <v>4</v>
      </c>
      <c r="I87" s="9">
        <v>132</v>
      </c>
      <c r="J87" s="9">
        <v>1</v>
      </c>
      <c r="K87" s="9">
        <v>0</v>
      </c>
      <c r="L87" s="9" t="s">
        <v>30</v>
      </c>
      <c r="M87" s="9" t="s">
        <v>27</v>
      </c>
      <c r="N87" s="22" t="s">
        <v>287</v>
      </c>
      <c r="O87" s="9" t="s">
        <v>288</v>
      </c>
      <c r="P87" s="9">
        <v>1</v>
      </c>
      <c r="Q87" s="9" t="s">
        <v>28</v>
      </c>
      <c r="R87" s="9">
        <v>1</v>
      </c>
      <c r="S87" s="9">
        <v>128</v>
      </c>
      <c r="T87" s="9">
        <v>6.83</v>
      </c>
      <c r="U87" s="29">
        <f t="shared" si="48"/>
        <v>1.0037763775215869E-2</v>
      </c>
      <c r="V87" s="29">
        <f t="shared" si="49"/>
        <v>2.5745256698290326</v>
      </c>
      <c r="W87" s="29">
        <f t="shared" si="50"/>
        <v>0.7305659922286114</v>
      </c>
      <c r="X87" s="29">
        <f t="shared" si="51"/>
        <v>0.2694340077713886</v>
      </c>
      <c r="Y87" s="30">
        <f t="shared" si="45"/>
        <v>0.46113198445722281</v>
      </c>
      <c r="Z87" s="28">
        <f t="shared" si="52"/>
        <v>0.17541160386140586</v>
      </c>
      <c r="AA87" s="28">
        <f t="shared" si="53"/>
        <v>0.45842539867883214</v>
      </c>
    </row>
    <row r="88" spans="1:27" ht="15" x14ac:dyDescent="0.2">
      <c r="A88" s="9">
        <v>34</v>
      </c>
      <c r="B88" s="23" t="s">
        <v>291</v>
      </c>
      <c r="C88" s="23" t="s">
        <v>290</v>
      </c>
      <c r="D88" s="10" t="s">
        <v>38</v>
      </c>
      <c r="E88" s="15" t="s">
        <v>226</v>
      </c>
      <c r="F88" s="9">
        <v>2011</v>
      </c>
      <c r="G88" s="9">
        <v>71</v>
      </c>
      <c r="H88" s="9"/>
      <c r="I88" s="9"/>
      <c r="J88" s="9"/>
      <c r="K88" s="9"/>
      <c r="L88" s="9"/>
      <c r="M88" s="9"/>
      <c r="N88" s="22" t="s">
        <v>289</v>
      </c>
      <c r="O88" s="9"/>
      <c r="P88" s="9"/>
      <c r="Q88" s="9"/>
      <c r="R88" s="9"/>
      <c r="S88" s="9"/>
      <c r="T88" s="9"/>
    </row>
    <row r="89" spans="1:27" ht="15.75" x14ac:dyDescent="0.25">
      <c r="A89" s="9">
        <v>35</v>
      </c>
      <c r="B89" s="24" t="s">
        <v>293</v>
      </c>
      <c r="C89" s="23" t="s">
        <v>292</v>
      </c>
      <c r="D89" s="10" t="s">
        <v>38</v>
      </c>
      <c r="E89" s="15" t="s">
        <v>162</v>
      </c>
      <c r="F89" s="9">
        <v>2003</v>
      </c>
      <c r="G89" s="9">
        <v>70</v>
      </c>
      <c r="H89" s="9">
        <v>1</v>
      </c>
      <c r="I89" s="9">
        <v>36</v>
      </c>
      <c r="J89" s="9">
        <v>1</v>
      </c>
      <c r="K89" s="9">
        <v>0</v>
      </c>
      <c r="L89" s="9" t="s">
        <v>30</v>
      </c>
      <c r="M89" s="9" t="s">
        <v>70</v>
      </c>
      <c r="N89" s="22" t="s">
        <v>294</v>
      </c>
      <c r="O89" s="9" t="s">
        <v>295</v>
      </c>
      <c r="P89" s="9">
        <v>1</v>
      </c>
      <c r="Q89" s="9" t="s">
        <v>28</v>
      </c>
      <c r="R89" s="9">
        <v>1</v>
      </c>
      <c r="S89" s="9">
        <v>35</v>
      </c>
      <c r="T89" s="9">
        <v>4.57</v>
      </c>
      <c r="U89" s="29">
        <f t="shared" ref="U89:U93" si="54">IF(Q89="t", _xlfn.T.DIST.2T(T89,S89), IF(Q89="f", _xlfn.F.DIST.RT(T89,R89,S89), IF(Q89="chi2", _xlfn.CHISQ.DIST.RT(T89,R89), IF(Q89="z", (1-_xlfn.NORM.S.DIST(T89,TRUE))*2))))</f>
        <v>3.9598116652296338E-2</v>
      </c>
      <c r="V89" s="29">
        <f t="shared" ref="V89:V93" si="55">_xlfn.NORM.INV(1-U89/2,0,1)</f>
        <v>2.0579168427312347</v>
      </c>
      <c r="W89" s="29">
        <f t="shared" ref="W89:W93" si="56">_xlfn.NORM.DIST(V89,1.96,1,TRUE)</f>
        <v>0.53900083715492508</v>
      </c>
      <c r="X89" s="29">
        <f t="shared" ref="X89:X93" si="57">P89-W89</f>
        <v>0.46099916284507492</v>
      </c>
      <c r="Y89" s="30">
        <f t="shared" ref="Y89:Y93" si="58">W89-X89</f>
        <v>7.8001674309850166E-2</v>
      </c>
      <c r="Z89" s="28">
        <f t="shared" ref="Z89:Z93" si="59">2/SQRT(S89+2)</f>
        <v>0.32879797461071458</v>
      </c>
      <c r="AA89" s="28">
        <f t="shared" ref="AA89:AA93" si="60">IF(Q89="t",Z89*T89,IF(Q89="F",SQRT(T89)*Z89))</f>
        <v>0.70288978798532431</v>
      </c>
    </row>
    <row r="90" spans="1:27" ht="15.75" x14ac:dyDescent="0.25">
      <c r="A90" s="9">
        <v>35</v>
      </c>
      <c r="B90" s="24" t="s">
        <v>293</v>
      </c>
      <c r="C90" s="23" t="s">
        <v>292</v>
      </c>
      <c r="D90" s="10" t="s">
        <v>38</v>
      </c>
      <c r="E90" s="15" t="s">
        <v>162</v>
      </c>
      <c r="F90" s="9">
        <v>2003</v>
      </c>
      <c r="G90" s="9">
        <v>70</v>
      </c>
      <c r="H90" s="9">
        <v>2</v>
      </c>
      <c r="I90" s="9">
        <v>48</v>
      </c>
      <c r="J90" s="9">
        <v>1</v>
      </c>
      <c r="K90" s="9">
        <v>0</v>
      </c>
      <c r="L90" s="9" t="s">
        <v>26</v>
      </c>
      <c r="M90" s="9" t="s">
        <v>27</v>
      </c>
      <c r="N90" s="22" t="s">
        <v>296</v>
      </c>
      <c r="O90" s="9" t="s">
        <v>297</v>
      </c>
      <c r="P90" s="9">
        <v>1</v>
      </c>
      <c r="Q90" s="9" t="s">
        <v>28</v>
      </c>
      <c r="R90" s="9">
        <v>1</v>
      </c>
      <c r="S90" s="9">
        <v>44</v>
      </c>
      <c r="T90" s="9">
        <v>7.64</v>
      </c>
      <c r="U90" s="29">
        <f t="shared" si="54"/>
        <v>8.3064688328913852E-3</v>
      </c>
      <c r="V90" s="29">
        <f t="shared" si="55"/>
        <v>2.6393519801335099</v>
      </c>
      <c r="W90" s="29">
        <f t="shared" si="56"/>
        <v>0.75154256585846113</v>
      </c>
      <c r="X90" s="29">
        <f t="shared" si="57"/>
        <v>0.24845743414153887</v>
      </c>
      <c r="Y90" s="30">
        <f t="shared" si="58"/>
        <v>0.50308513171692226</v>
      </c>
      <c r="Z90" s="28">
        <f t="shared" si="59"/>
        <v>0.29488391230979427</v>
      </c>
      <c r="AA90" s="28">
        <f t="shared" si="60"/>
        <v>0.8150753499443818</v>
      </c>
    </row>
    <row r="91" spans="1:27" ht="15.75" x14ac:dyDescent="0.25">
      <c r="A91" s="9">
        <v>35</v>
      </c>
      <c r="B91" s="24" t="s">
        <v>293</v>
      </c>
      <c r="C91" s="23" t="s">
        <v>292</v>
      </c>
      <c r="D91" s="10" t="s">
        <v>38</v>
      </c>
      <c r="E91" s="15" t="s">
        <v>162</v>
      </c>
      <c r="F91" s="9">
        <v>2003</v>
      </c>
      <c r="G91" s="9">
        <v>70</v>
      </c>
      <c r="H91" s="9">
        <v>3</v>
      </c>
      <c r="I91" s="9">
        <v>65</v>
      </c>
      <c r="J91" s="9">
        <v>1</v>
      </c>
      <c r="K91" s="9">
        <v>0</v>
      </c>
      <c r="L91" s="9" t="s">
        <v>30</v>
      </c>
      <c r="M91" s="9" t="s">
        <v>70</v>
      </c>
      <c r="N91" s="22" t="s">
        <v>298</v>
      </c>
      <c r="O91" s="9" t="s">
        <v>299</v>
      </c>
      <c r="P91" s="9">
        <v>1</v>
      </c>
      <c r="Q91" s="9" t="s">
        <v>28</v>
      </c>
      <c r="R91" s="9">
        <v>1</v>
      </c>
      <c r="S91" s="9">
        <v>63</v>
      </c>
      <c r="T91" s="9">
        <v>4.3099999999999996</v>
      </c>
      <c r="U91" s="29">
        <f t="shared" si="54"/>
        <v>4.1975415228145498E-2</v>
      </c>
      <c r="V91" s="29">
        <f t="shared" si="55"/>
        <v>2.0337638079381355</v>
      </c>
      <c r="W91" s="29">
        <f t="shared" si="56"/>
        <v>0.52940083718944519</v>
      </c>
      <c r="X91" s="29">
        <f t="shared" si="57"/>
        <v>0.47059916281055481</v>
      </c>
      <c r="Y91" s="30">
        <f t="shared" si="58"/>
        <v>5.880167437889039E-2</v>
      </c>
      <c r="Z91" s="28">
        <f t="shared" si="59"/>
        <v>0.24806946917841693</v>
      </c>
      <c r="AA91" s="28">
        <f t="shared" si="60"/>
        <v>0.51500560116446237</v>
      </c>
    </row>
    <row r="92" spans="1:27" ht="15.75" x14ac:dyDescent="0.25">
      <c r="A92" s="9">
        <v>35</v>
      </c>
      <c r="B92" s="24" t="s">
        <v>293</v>
      </c>
      <c r="C92" s="23" t="s">
        <v>292</v>
      </c>
      <c r="D92" s="10" t="s">
        <v>38</v>
      </c>
      <c r="E92" s="15" t="s">
        <v>162</v>
      </c>
      <c r="F92" s="9">
        <v>2003</v>
      </c>
      <c r="G92" s="9">
        <v>70</v>
      </c>
      <c r="H92" s="9">
        <v>4</v>
      </c>
      <c r="I92" s="9">
        <v>46</v>
      </c>
      <c r="J92" s="9">
        <v>1</v>
      </c>
      <c r="K92" s="9">
        <v>0</v>
      </c>
      <c r="L92" s="9" t="s">
        <v>26</v>
      </c>
      <c r="M92" s="9" t="s">
        <v>27</v>
      </c>
      <c r="N92" s="22" t="s">
        <v>300</v>
      </c>
      <c r="O92" s="9" t="s">
        <v>301</v>
      </c>
      <c r="P92" s="9">
        <v>1</v>
      </c>
      <c r="Q92" s="9" t="s">
        <v>28</v>
      </c>
      <c r="R92" s="9">
        <v>1</v>
      </c>
      <c r="S92" s="9">
        <v>44</v>
      </c>
      <c r="T92" s="9">
        <v>4.05</v>
      </c>
      <c r="U92" s="29">
        <f t="shared" si="54"/>
        <v>5.0317118644422308E-2</v>
      </c>
      <c r="V92" s="29">
        <f t="shared" si="55"/>
        <v>1.9572582054328524</v>
      </c>
      <c r="W92" s="29">
        <f t="shared" si="56"/>
        <v>0.49890618359343947</v>
      </c>
      <c r="X92" s="29">
        <f t="shared" si="57"/>
        <v>0.50109381640656059</v>
      </c>
      <c r="Y92" s="30">
        <f t="shared" si="58"/>
        <v>-2.1876328131211209E-3</v>
      </c>
      <c r="Z92" s="28">
        <f t="shared" si="59"/>
        <v>0.29488391230979427</v>
      </c>
      <c r="AA92" s="28">
        <f t="shared" si="60"/>
        <v>0.59344242605620834</v>
      </c>
    </row>
    <row r="93" spans="1:27" ht="15.75" x14ac:dyDescent="0.25">
      <c r="A93" s="9">
        <v>36</v>
      </c>
      <c r="B93" s="24" t="s">
        <v>302</v>
      </c>
      <c r="C93" s="23" t="s">
        <v>35</v>
      </c>
      <c r="D93" s="10" t="s">
        <v>38</v>
      </c>
      <c r="E93" s="15" t="s">
        <v>196</v>
      </c>
      <c r="F93" s="9">
        <v>2008</v>
      </c>
      <c r="G93" s="9">
        <v>65</v>
      </c>
      <c r="H93" s="9" t="s">
        <v>34</v>
      </c>
      <c r="I93" s="9">
        <v>47</v>
      </c>
      <c r="J93" s="9">
        <v>1</v>
      </c>
      <c r="K93" s="9">
        <v>0</v>
      </c>
      <c r="L93" s="9" t="s">
        <v>30</v>
      </c>
      <c r="M93" s="9" t="s">
        <v>70</v>
      </c>
      <c r="N93" s="22" t="s">
        <v>303</v>
      </c>
      <c r="O93" s="9" t="s">
        <v>304</v>
      </c>
      <c r="P93" s="9">
        <v>1</v>
      </c>
      <c r="Q93" s="9" t="s">
        <v>28</v>
      </c>
      <c r="R93" s="9">
        <v>2</v>
      </c>
      <c r="S93" s="9">
        <v>44</v>
      </c>
      <c r="T93" s="9">
        <v>12.53</v>
      </c>
      <c r="U93" s="29">
        <f t="shared" si="54"/>
        <v>4.9314456877142431E-5</v>
      </c>
      <c r="V93" s="29">
        <f t="shared" si="55"/>
        <v>4.0588524637117356</v>
      </c>
      <c r="W93" s="29">
        <f t="shared" si="56"/>
        <v>0.98208504581161926</v>
      </c>
      <c r="X93" s="29">
        <f t="shared" si="57"/>
        <v>1.7914954188380738E-2</v>
      </c>
      <c r="Y93" s="30">
        <f t="shared" si="58"/>
        <v>0.96417009162323852</v>
      </c>
      <c r="Z93" s="28">
        <f t="shared" si="59"/>
        <v>0.29488391230979427</v>
      </c>
      <c r="AA93" s="28">
        <f t="shared" si="60"/>
        <v>1.043822407017259</v>
      </c>
    </row>
    <row r="94" spans="1:27" ht="15" x14ac:dyDescent="0.2">
      <c r="A94" s="9">
        <v>36</v>
      </c>
      <c r="B94" s="24" t="s">
        <v>302</v>
      </c>
      <c r="C94" s="23" t="s">
        <v>35</v>
      </c>
      <c r="D94" s="10" t="s">
        <v>38</v>
      </c>
      <c r="E94" s="15" t="s">
        <v>196</v>
      </c>
      <c r="F94" s="9">
        <v>2008</v>
      </c>
      <c r="G94" s="9">
        <v>65</v>
      </c>
      <c r="H94" s="9" t="s">
        <v>308</v>
      </c>
      <c r="I94" s="9">
        <v>126</v>
      </c>
      <c r="J94" s="9"/>
      <c r="K94" s="9"/>
      <c r="L94" s="9"/>
      <c r="M94" s="9"/>
      <c r="N94" s="22" t="s">
        <v>305</v>
      </c>
      <c r="O94" s="9"/>
      <c r="P94" s="9"/>
      <c r="Q94" s="9"/>
      <c r="R94" s="9"/>
      <c r="S94" s="9"/>
      <c r="T94" s="9"/>
    </row>
    <row r="95" spans="1:27" ht="15" x14ac:dyDescent="0.2">
      <c r="A95" s="9">
        <v>36</v>
      </c>
      <c r="B95" s="24" t="s">
        <v>302</v>
      </c>
      <c r="C95" s="23" t="s">
        <v>35</v>
      </c>
      <c r="D95" s="10" t="s">
        <v>38</v>
      </c>
      <c r="E95" s="15" t="s">
        <v>196</v>
      </c>
      <c r="F95" s="9">
        <v>2008</v>
      </c>
      <c r="G95" s="9">
        <v>65</v>
      </c>
      <c r="H95" s="9">
        <v>2</v>
      </c>
      <c r="I95" s="9">
        <v>40</v>
      </c>
      <c r="J95" s="9">
        <v>1</v>
      </c>
      <c r="K95" s="9">
        <v>0</v>
      </c>
      <c r="L95" s="9" t="s">
        <v>30</v>
      </c>
      <c r="M95" s="9" t="s">
        <v>70</v>
      </c>
      <c r="N95" s="22" t="s">
        <v>306</v>
      </c>
      <c r="O95" s="9" t="s">
        <v>307</v>
      </c>
      <c r="P95" s="9"/>
      <c r="Q95" s="9"/>
      <c r="R95" s="9"/>
      <c r="S95" s="9"/>
      <c r="T95" s="9"/>
    </row>
    <row r="96" spans="1:27" ht="15.75" x14ac:dyDescent="0.25">
      <c r="A96" s="9">
        <v>36</v>
      </c>
      <c r="B96" s="24" t="s">
        <v>302</v>
      </c>
      <c r="C96" s="23" t="s">
        <v>35</v>
      </c>
      <c r="D96" s="10" t="s">
        <v>38</v>
      </c>
      <c r="E96" s="15" t="s">
        <v>196</v>
      </c>
      <c r="F96" s="9">
        <v>2008</v>
      </c>
      <c r="G96" s="9">
        <v>65</v>
      </c>
      <c r="H96" s="9">
        <v>3</v>
      </c>
      <c r="I96" s="9">
        <v>138</v>
      </c>
      <c r="J96" s="9">
        <v>1</v>
      </c>
      <c r="K96" s="9">
        <v>0</v>
      </c>
      <c r="L96" s="9" t="s">
        <v>26</v>
      </c>
      <c r="M96" s="9" t="s">
        <v>27</v>
      </c>
      <c r="N96" s="22" t="s">
        <v>309</v>
      </c>
      <c r="O96" s="9" t="s">
        <v>310</v>
      </c>
      <c r="P96" s="9">
        <v>1</v>
      </c>
      <c r="Q96" s="9" t="s">
        <v>28</v>
      </c>
      <c r="R96" s="9">
        <v>1</v>
      </c>
      <c r="S96" s="9">
        <v>136</v>
      </c>
      <c r="T96" s="9">
        <v>4.12</v>
      </c>
      <c r="U96" s="29">
        <f t="shared" ref="U96" si="61">IF(Q96="t", _xlfn.T.DIST.2T(T96,S96), IF(Q96="f", _xlfn.F.DIST.RT(T96,R96,S96), IF(Q96="chi2", _xlfn.CHISQ.DIST.RT(T96,R96), IF(Q96="z", (1-_xlfn.NORM.S.DIST(T96,TRUE))*2))))</f>
        <v>4.4329448804718778E-2</v>
      </c>
      <c r="V96" s="29">
        <f t="shared" ref="V96" si="62">_xlfn.NORM.INV(1-U96/2,0,1)</f>
        <v>2.0109622068424309</v>
      </c>
      <c r="W96" s="29">
        <f t="shared" ref="W96" si="63">_xlfn.NORM.DIST(V96,1.96,1,TRUE)</f>
        <v>0.52032218201742753</v>
      </c>
      <c r="X96" s="29">
        <f t="shared" ref="X96" si="64">P96-W96</f>
        <v>0.47967781798257247</v>
      </c>
      <c r="Y96" s="30">
        <f t="shared" ref="Y96" si="65">W96-X96</f>
        <v>4.0644364034855052E-2</v>
      </c>
      <c r="Z96" s="28">
        <f t="shared" ref="Z96" si="66">2/SQRT(S96+2)</f>
        <v>0.17025130615174972</v>
      </c>
      <c r="AA96" s="28">
        <f t="shared" ref="AA96" si="67">IF(Q96="t",Z96*T96,IF(Q96="F",SQRT(T96)*Z96))</f>
        <v>0.34557240898988517</v>
      </c>
    </row>
    <row r="97" spans="1:27" ht="15.75" x14ac:dyDescent="0.25">
      <c r="A97" s="9">
        <v>37</v>
      </c>
      <c r="B97" t="s">
        <v>312</v>
      </c>
      <c r="C97" s="23" t="s">
        <v>311</v>
      </c>
      <c r="D97" s="10" t="s">
        <v>38</v>
      </c>
      <c r="E97" s="15" t="s">
        <v>162</v>
      </c>
      <c r="F97" s="9">
        <v>2009</v>
      </c>
      <c r="G97" s="9">
        <v>61</v>
      </c>
      <c r="H97" s="9">
        <v>1</v>
      </c>
      <c r="I97" s="9">
        <v>352</v>
      </c>
      <c r="J97" s="9">
        <v>0</v>
      </c>
      <c r="K97" s="9">
        <v>0</v>
      </c>
      <c r="L97" s="9" t="s">
        <v>30</v>
      </c>
      <c r="M97" s="9" t="s">
        <v>27</v>
      </c>
      <c r="N97" s="22" t="s">
        <v>313</v>
      </c>
      <c r="O97" s="9" t="s">
        <v>314</v>
      </c>
      <c r="P97" s="9">
        <v>1</v>
      </c>
      <c r="Q97" s="9" t="s">
        <v>28</v>
      </c>
      <c r="R97" s="9">
        <v>2</v>
      </c>
      <c r="S97" s="9">
        <v>346</v>
      </c>
      <c r="T97" s="9">
        <v>4.49</v>
      </c>
      <c r="U97" s="29">
        <f t="shared" ref="U97" si="68">IF(Q97="t", _xlfn.T.DIST.2T(T97,S97), IF(Q97="f", _xlfn.F.DIST.RT(T97,R97,S97), IF(Q97="chi2", _xlfn.CHISQ.DIST.RT(T97,R97), IF(Q97="z", (1-_xlfn.NORM.S.DIST(T97,TRUE))*2))))</f>
        <v>1.1882093728202148E-2</v>
      </c>
      <c r="V97" s="29">
        <f t="shared" ref="V97" si="69">_xlfn.NORM.INV(1-U97/2,0,1)</f>
        <v>2.515626769554058</v>
      </c>
      <c r="W97" s="29">
        <f t="shared" ref="W97" si="70">_xlfn.NORM.DIST(V97,1.96,1,TRUE)</f>
        <v>0.71076698628170409</v>
      </c>
      <c r="X97" s="29">
        <f t="shared" ref="X97" si="71">P97-W97</f>
        <v>0.28923301371829591</v>
      </c>
      <c r="Y97" s="30">
        <f t="shared" ref="Y97" si="72">W97-X97</f>
        <v>0.42153397256340819</v>
      </c>
      <c r="Z97" s="28">
        <f t="shared" ref="Z97" si="73">2/SQRT(S97+2)</f>
        <v>0.10721125348377948</v>
      </c>
      <c r="AA97" s="28">
        <f t="shared" ref="AA97" si="74">IF(Q97="t",Z97*T97,IF(Q97="F",SQRT(T97)*Z97))</f>
        <v>0.22717657318108056</v>
      </c>
    </row>
    <row r="98" spans="1:27" ht="15.75" x14ac:dyDescent="0.25">
      <c r="A98" s="9">
        <v>37</v>
      </c>
      <c r="B98" t="s">
        <v>312</v>
      </c>
      <c r="C98" s="23" t="s">
        <v>311</v>
      </c>
      <c r="D98" s="10" t="s">
        <v>38</v>
      </c>
      <c r="E98" s="15" t="s">
        <v>162</v>
      </c>
      <c r="F98" s="9">
        <v>2009</v>
      </c>
      <c r="G98" s="9">
        <v>61</v>
      </c>
      <c r="H98" s="9">
        <v>2</v>
      </c>
      <c r="I98" s="9">
        <v>116</v>
      </c>
      <c r="J98" s="9">
        <v>0</v>
      </c>
      <c r="K98" s="9">
        <v>0</v>
      </c>
      <c r="L98" s="9" t="s">
        <v>30</v>
      </c>
      <c r="M98" s="9" t="s">
        <v>27</v>
      </c>
      <c r="N98" s="22" t="s">
        <v>315</v>
      </c>
      <c r="O98" s="9" t="s">
        <v>316</v>
      </c>
      <c r="P98" s="9">
        <v>1</v>
      </c>
      <c r="Q98" s="9" t="s">
        <v>28</v>
      </c>
      <c r="R98" s="9">
        <v>2</v>
      </c>
      <c r="S98" s="9">
        <v>110</v>
      </c>
      <c r="T98" s="9">
        <v>3.45</v>
      </c>
      <c r="U98" s="29">
        <f t="shared" ref="U98" si="75">IF(Q98="t", _xlfn.T.DIST.2T(T98,S98), IF(Q98="f", _xlfn.F.DIST.RT(T98,R98,S98), IF(Q98="chi2", _xlfn.CHISQ.DIST.RT(T98,R98), IF(Q98="z", (1-_xlfn.NORM.S.DIST(T98,TRUE))*2))))</f>
        <v>3.5220828673154014E-2</v>
      </c>
      <c r="V98" s="29">
        <f t="shared" ref="V98" si="76">_xlfn.NORM.INV(1-U98/2,0,1)</f>
        <v>2.1058103587531405</v>
      </c>
      <c r="W98" s="29">
        <f t="shared" ref="W98" si="77">_xlfn.NORM.DIST(V98,1.96,1,TRUE)</f>
        <v>0.55796445089802438</v>
      </c>
      <c r="X98" s="29">
        <f t="shared" ref="X98" si="78">P98-W98</f>
        <v>0.44203554910197562</v>
      </c>
      <c r="Y98" s="30">
        <f t="shared" ref="Y98" si="79">W98-X98</f>
        <v>0.11592890179604876</v>
      </c>
      <c r="Z98" s="28">
        <f t="shared" ref="Z98" si="80">2/SQRT(S98+2)</f>
        <v>0.1889822365046136</v>
      </c>
      <c r="AA98" s="28">
        <f t="shared" ref="AA98" si="81">IF(Q98="t",Z98*T98,IF(Q98="F",SQRT(T98)*Z98))</f>
        <v>0.35101892500873183</v>
      </c>
    </row>
    <row r="99" spans="1:27" ht="15.75" x14ac:dyDescent="0.25">
      <c r="A99" s="9">
        <v>38</v>
      </c>
      <c r="B99" s="24" t="s">
        <v>318</v>
      </c>
      <c r="C99" s="23" t="s">
        <v>317</v>
      </c>
      <c r="D99" s="10" t="s">
        <v>38</v>
      </c>
      <c r="E99" s="15" t="s">
        <v>319</v>
      </c>
      <c r="F99" s="9">
        <v>2011</v>
      </c>
      <c r="G99" s="9">
        <v>58</v>
      </c>
      <c r="H99" s="9">
        <v>1</v>
      </c>
      <c r="I99" s="9">
        <v>27</v>
      </c>
      <c r="J99" s="9">
        <v>1</v>
      </c>
      <c r="K99" s="9">
        <v>0</v>
      </c>
      <c r="L99" s="9" t="s">
        <v>29</v>
      </c>
      <c r="M99" s="9" t="s">
        <v>27</v>
      </c>
      <c r="N99" s="22" t="s">
        <v>320</v>
      </c>
      <c r="O99" s="9" t="s">
        <v>321</v>
      </c>
      <c r="P99" s="9">
        <v>1</v>
      </c>
      <c r="Q99" s="9" t="s">
        <v>28</v>
      </c>
      <c r="R99" s="9">
        <v>1</v>
      </c>
      <c r="S99" s="9">
        <v>24</v>
      </c>
      <c r="T99" s="9">
        <v>4.82</v>
      </c>
      <c r="U99" s="29">
        <f t="shared" ref="U99:U103" si="82">IF(Q99="t", _xlfn.T.DIST.2T(T99,S99), IF(Q99="f", _xlfn.F.DIST.RT(T99,R99,S99), IF(Q99="chi2", _xlfn.CHISQ.DIST.RT(T99,R99), IF(Q99="z", (1-_xlfn.NORM.S.DIST(T99,TRUE))*2))))</f>
        <v>3.803991830542746E-2</v>
      </c>
      <c r="V99" s="29">
        <f t="shared" ref="V99:V103" si="83">_xlfn.NORM.INV(1-U99/2,0,1)</f>
        <v>2.0744243447532553</v>
      </c>
      <c r="W99" s="29">
        <f t="shared" ref="W99:W103" si="84">_xlfn.NORM.DIST(V99,1.96,1,TRUE)</f>
        <v>0.54554929179405398</v>
      </c>
      <c r="X99" s="29">
        <f t="shared" ref="X99:X103" si="85">P99-W99</f>
        <v>0.45445070820594602</v>
      </c>
      <c r="Y99" s="30">
        <f t="shared" ref="Y99:Y113" si="86">W99-X99</f>
        <v>9.1098583588107962E-2</v>
      </c>
      <c r="Z99" s="28">
        <f t="shared" ref="Z99:Z103" si="87">2/SQRT(S99+2)</f>
        <v>0.39223227027636809</v>
      </c>
      <c r="AA99" s="28">
        <f t="shared" ref="AA99:AA103" si="88">IF(Q99="t",Z99*T99,IF(Q99="F",SQRT(T99)*Z99))</f>
        <v>0.86112627502501726</v>
      </c>
    </row>
    <row r="100" spans="1:27" ht="15.75" x14ac:dyDescent="0.25">
      <c r="A100" s="9">
        <v>38</v>
      </c>
      <c r="B100" s="24" t="s">
        <v>318</v>
      </c>
      <c r="C100" s="23" t="s">
        <v>317</v>
      </c>
      <c r="D100" s="10" t="s">
        <v>38</v>
      </c>
      <c r="E100" s="15" t="s">
        <v>319</v>
      </c>
      <c r="F100" s="9">
        <v>2011</v>
      </c>
      <c r="G100" s="9">
        <v>58</v>
      </c>
      <c r="H100" s="9">
        <v>2</v>
      </c>
      <c r="I100" s="9">
        <v>43</v>
      </c>
      <c r="J100" s="9">
        <v>1</v>
      </c>
      <c r="K100" s="9">
        <v>0</v>
      </c>
      <c r="L100" s="9" t="s">
        <v>26</v>
      </c>
      <c r="M100" s="9" t="s">
        <v>183</v>
      </c>
      <c r="N100" s="22" t="s">
        <v>322</v>
      </c>
      <c r="O100" s="9" t="s">
        <v>323</v>
      </c>
      <c r="P100" s="9">
        <v>1</v>
      </c>
      <c r="Q100" s="9" t="s">
        <v>28</v>
      </c>
      <c r="R100" s="9">
        <v>1</v>
      </c>
      <c r="S100" s="9">
        <v>38</v>
      </c>
      <c r="T100" s="9">
        <v>4.26</v>
      </c>
      <c r="U100" s="29">
        <f t="shared" si="82"/>
        <v>4.5896715335645141E-2</v>
      </c>
      <c r="V100" s="29">
        <f t="shared" si="83"/>
        <v>1.9963419450091255</v>
      </c>
      <c r="W100" s="29">
        <f t="shared" si="84"/>
        <v>0.51449514763306647</v>
      </c>
      <c r="X100" s="29">
        <f t="shared" si="85"/>
        <v>0.48550485236693353</v>
      </c>
      <c r="Y100" s="30">
        <f t="shared" si="86"/>
        <v>2.8990295266132948E-2</v>
      </c>
      <c r="Z100" s="28">
        <f t="shared" si="87"/>
        <v>0.31622776601683794</v>
      </c>
      <c r="AA100" s="28">
        <f t="shared" si="88"/>
        <v>0.6526867548832288</v>
      </c>
    </row>
    <row r="101" spans="1:27" ht="15.75" x14ac:dyDescent="0.25">
      <c r="A101" s="9">
        <v>39</v>
      </c>
      <c r="B101" s="24" t="s">
        <v>325</v>
      </c>
      <c r="C101" s="23" t="s">
        <v>324</v>
      </c>
      <c r="D101" s="10" t="s">
        <v>38</v>
      </c>
      <c r="E101" s="15" t="s">
        <v>326</v>
      </c>
      <c r="F101" s="9">
        <v>2011</v>
      </c>
      <c r="G101" s="9">
        <v>58</v>
      </c>
      <c r="H101" s="9">
        <v>1</v>
      </c>
      <c r="I101" s="9">
        <v>72</v>
      </c>
      <c r="J101" s="9">
        <v>1</v>
      </c>
      <c r="K101" s="9">
        <v>0</v>
      </c>
      <c r="L101" s="9" t="s">
        <v>30</v>
      </c>
      <c r="M101" s="9" t="s">
        <v>27</v>
      </c>
      <c r="N101" s="22" t="s">
        <v>327</v>
      </c>
      <c r="O101" s="9" t="s">
        <v>328</v>
      </c>
      <c r="P101" s="9">
        <v>1</v>
      </c>
      <c r="Q101" s="9" t="s">
        <v>28</v>
      </c>
      <c r="R101" s="9">
        <v>1</v>
      </c>
      <c r="S101" s="9">
        <v>65</v>
      </c>
      <c r="T101" s="9">
        <v>4.0599999999999996</v>
      </c>
      <c r="U101" s="29">
        <f t="shared" si="82"/>
        <v>4.8050362982362427E-2</v>
      </c>
      <c r="V101" s="29">
        <f t="shared" si="83"/>
        <v>1.9769227486766257</v>
      </c>
      <c r="W101" s="29">
        <f t="shared" si="84"/>
        <v>0.5067508777274311</v>
      </c>
      <c r="X101" s="29">
        <f t="shared" si="85"/>
        <v>0.4932491222725689</v>
      </c>
      <c r="Y101" s="30">
        <f t="shared" si="86"/>
        <v>1.3501755454862208E-2</v>
      </c>
      <c r="Z101" s="28">
        <f t="shared" si="87"/>
        <v>0.24433888871261045</v>
      </c>
      <c r="AA101" s="28">
        <f t="shared" si="88"/>
        <v>0.49232921881754343</v>
      </c>
    </row>
    <row r="102" spans="1:27" ht="15.75" x14ac:dyDescent="0.25">
      <c r="A102" s="9">
        <v>40</v>
      </c>
      <c r="B102" s="24" t="s">
        <v>330</v>
      </c>
      <c r="C102" s="23" t="s">
        <v>329</v>
      </c>
      <c r="D102" s="10" t="s">
        <v>38</v>
      </c>
      <c r="E102" s="15" t="s">
        <v>331</v>
      </c>
      <c r="F102" s="9">
        <v>1999</v>
      </c>
      <c r="G102" s="9">
        <v>57</v>
      </c>
      <c r="H102" s="9">
        <v>1</v>
      </c>
      <c r="I102" s="9">
        <v>78</v>
      </c>
      <c r="J102" s="9">
        <v>1</v>
      </c>
      <c r="K102" s="9">
        <v>0</v>
      </c>
      <c r="L102" s="9" t="s">
        <v>30</v>
      </c>
      <c r="M102" s="9" t="s">
        <v>70</v>
      </c>
      <c r="N102" s="22" t="s">
        <v>332</v>
      </c>
      <c r="O102" s="9" t="s">
        <v>333</v>
      </c>
      <c r="P102" s="9">
        <v>1</v>
      </c>
      <c r="Q102" s="9" t="s">
        <v>28</v>
      </c>
      <c r="R102" s="9">
        <v>1</v>
      </c>
      <c r="S102" s="9">
        <v>76</v>
      </c>
      <c r="T102" s="9">
        <v>4.17</v>
      </c>
      <c r="U102" s="29">
        <f t="shared" si="82"/>
        <v>4.4615403735356468E-2</v>
      </c>
      <c r="V102" s="29">
        <f t="shared" si="83"/>
        <v>2.008262507863408</v>
      </c>
      <c r="W102" s="29">
        <f t="shared" si="84"/>
        <v>0.51924648294688813</v>
      </c>
      <c r="X102" s="29">
        <f t="shared" si="85"/>
        <v>0.48075351705311187</v>
      </c>
      <c r="Y102" s="30">
        <f t="shared" si="86"/>
        <v>3.8492965893776265E-2</v>
      </c>
      <c r="Z102" s="28">
        <f t="shared" si="87"/>
        <v>0.22645540682891913</v>
      </c>
      <c r="AA102" s="28">
        <f t="shared" si="88"/>
        <v>0.46243502662120417</v>
      </c>
    </row>
    <row r="103" spans="1:27" ht="15.75" x14ac:dyDescent="0.25">
      <c r="A103" s="9">
        <v>40</v>
      </c>
      <c r="B103" s="24" t="s">
        <v>330</v>
      </c>
      <c r="C103" s="23" t="s">
        <v>329</v>
      </c>
      <c r="D103" s="10" t="s">
        <v>38</v>
      </c>
      <c r="E103" s="15" t="s">
        <v>331</v>
      </c>
      <c r="F103" s="9">
        <v>1999</v>
      </c>
      <c r="G103" s="9">
        <v>57</v>
      </c>
      <c r="H103" s="9">
        <v>2</v>
      </c>
      <c r="I103" s="9">
        <v>100</v>
      </c>
      <c r="J103" s="9">
        <v>1</v>
      </c>
      <c r="K103" s="9">
        <v>0</v>
      </c>
      <c r="L103" s="9" t="s">
        <v>30</v>
      </c>
      <c r="M103" s="9" t="s">
        <v>27</v>
      </c>
      <c r="N103" s="22" t="s">
        <v>334</v>
      </c>
      <c r="O103" s="9" t="s">
        <v>335</v>
      </c>
      <c r="P103" s="9">
        <v>1</v>
      </c>
      <c r="Q103" s="9" t="s">
        <v>28</v>
      </c>
      <c r="R103" s="9">
        <v>1</v>
      </c>
      <c r="S103" s="9">
        <v>96</v>
      </c>
      <c r="T103" s="9">
        <v>3.99</v>
      </c>
      <c r="U103" s="29">
        <f t="shared" si="82"/>
        <v>4.860126011944952E-2</v>
      </c>
      <c r="V103" s="29">
        <f t="shared" si="83"/>
        <v>1.9720731188094971</v>
      </c>
      <c r="W103" s="29">
        <f t="shared" si="84"/>
        <v>0.50481636054352308</v>
      </c>
      <c r="X103" s="29">
        <f t="shared" si="85"/>
        <v>0.49518363945647692</v>
      </c>
      <c r="Y103" s="30">
        <f t="shared" si="86"/>
        <v>9.6327210870461588E-3</v>
      </c>
      <c r="Z103" s="28">
        <f t="shared" si="87"/>
        <v>0.20203050891044214</v>
      </c>
      <c r="AA103" s="28">
        <f t="shared" si="88"/>
        <v>0.40355562548072954</v>
      </c>
    </row>
    <row r="104" spans="1:27" ht="15" x14ac:dyDescent="0.2">
      <c r="A104" s="9">
        <v>41</v>
      </c>
      <c r="C104" s="23" t="s">
        <v>336</v>
      </c>
      <c r="D104" s="10" t="s">
        <v>38</v>
      </c>
      <c r="F104" s="9"/>
      <c r="G104" s="9"/>
      <c r="H104" s="9"/>
      <c r="I104" s="9"/>
      <c r="J104" s="9"/>
      <c r="K104" s="9"/>
      <c r="L104" s="9"/>
      <c r="M104" s="9"/>
      <c r="N104" s="22" t="s">
        <v>39</v>
      </c>
      <c r="O104" s="9"/>
      <c r="P104" s="9"/>
      <c r="Q104" s="9"/>
      <c r="R104" s="9"/>
      <c r="S104" s="9"/>
      <c r="T104" s="9"/>
    </row>
    <row r="105" spans="1:27" ht="15.75" x14ac:dyDescent="0.25">
      <c r="A105" s="9">
        <v>42</v>
      </c>
      <c r="B105" s="24" t="s">
        <v>338</v>
      </c>
      <c r="C105" s="23" t="s">
        <v>337</v>
      </c>
      <c r="D105" s="10" t="s">
        <v>38</v>
      </c>
      <c r="E105" s="15" t="s">
        <v>281</v>
      </c>
      <c r="F105" s="9">
        <v>2004</v>
      </c>
      <c r="G105" s="9">
        <v>55</v>
      </c>
      <c r="H105" s="9">
        <v>1</v>
      </c>
      <c r="I105" s="9">
        <v>39</v>
      </c>
      <c r="J105" s="9">
        <v>1</v>
      </c>
      <c r="K105" s="9">
        <v>0</v>
      </c>
      <c r="L105" s="9" t="s">
        <v>30</v>
      </c>
      <c r="M105" s="9" t="s">
        <v>27</v>
      </c>
      <c r="N105" s="22" t="s">
        <v>339</v>
      </c>
      <c r="O105" s="9" t="s">
        <v>340</v>
      </c>
      <c r="P105" s="9">
        <v>1</v>
      </c>
      <c r="Q105" s="9" t="s">
        <v>28</v>
      </c>
      <c r="R105" s="9">
        <v>1</v>
      </c>
      <c r="S105" s="9">
        <v>37</v>
      </c>
      <c r="T105" s="9">
        <v>4.54</v>
      </c>
      <c r="U105" s="29">
        <f t="shared" ref="U105:U113" si="89">IF(Q105="t", _xlfn.T.DIST.2T(T105,S105), IF(Q105="f", _xlfn.F.DIST.RT(T105,R105,S105), IF(Q105="chi2", _xlfn.CHISQ.DIST.RT(T105,R105), IF(Q105="z", (1-_xlfn.NORM.S.DIST(T105,TRUE))*2))))</f>
        <v>3.9822667063429504E-2</v>
      </c>
      <c r="V105" s="29">
        <f t="shared" ref="V105:V113" si="90">_xlfn.NORM.INV(1-U105/2,0,1)</f>
        <v>2.0555836296127614</v>
      </c>
      <c r="W105" s="29">
        <f t="shared" ref="W105:W113" si="91">_xlfn.NORM.DIST(V105,1.96,1,TRUE)</f>
        <v>0.53807436633027228</v>
      </c>
      <c r="X105" s="29">
        <f t="shared" ref="X105:X113" si="92">P105-W105</f>
        <v>0.46192563366972772</v>
      </c>
      <c r="Y105" s="30">
        <f t="shared" si="86"/>
        <v>7.614873266054456E-2</v>
      </c>
      <c r="Z105" s="28">
        <f t="shared" ref="Z105:Z113" si="93">2/SQRT(S105+2)</f>
        <v>0.32025630761017426</v>
      </c>
      <c r="AA105" s="28">
        <f t="shared" ref="AA105:AA113" si="94">IF(Q105="t",Z105*T105,IF(Q105="F",SQRT(T105)*Z105))</f>
        <v>0.68237894577794944</v>
      </c>
    </row>
    <row r="106" spans="1:27" ht="15.75" x14ac:dyDescent="0.25">
      <c r="A106" s="9">
        <v>42</v>
      </c>
      <c r="B106" s="24" t="s">
        <v>338</v>
      </c>
      <c r="C106" s="23" t="s">
        <v>337</v>
      </c>
      <c r="D106" s="10" t="s">
        <v>38</v>
      </c>
      <c r="E106" s="15" t="s">
        <v>281</v>
      </c>
      <c r="F106" s="9">
        <v>2004</v>
      </c>
      <c r="G106" s="9">
        <v>55</v>
      </c>
      <c r="H106" s="9">
        <v>2</v>
      </c>
      <c r="I106" s="9">
        <v>43</v>
      </c>
      <c r="J106" s="9">
        <v>1</v>
      </c>
      <c r="K106" s="9">
        <v>0</v>
      </c>
      <c r="L106" s="9" t="s">
        <v>26</v>
      </c>
      <c r="M106" s="9" t="s">
        <v>27</v>
      </c>
      <c r="N106" s="22" t="s">
        <v>341</v>
      </c>
      <c r="O106" s="9" t="s">
        <v>342</v>
      </c>
      <c r="P106" s="9">
        <v>1</v>
      </c>
      <c r="Q106" s="9" t="s">
        <v>28</v>
      </c>
      <c r="R106" s="9">
        <v>1</v>
      </c>
      <c r="S106" s="9">
        <v>41</v>
      </c>
      <c r="T106" s="9">
        <v>6.14</v>
      </c>
      <c r="U106" s="29">
        <f t="shared" si="89"/>
        <v>1.7425440463195621E-2</v>
      </c>
      <c r="V106" s="29">
        <f t="shared" si="90"/>
        <v>2.3776058593095497</v>
      </c>
      <c r="W106" s="29">
        <f t="shared" si="91"/>
        <v>0.66188234394611112</v>
      </c>
      <c r="X106" s="29">
        <f t="shared" si="92"/>
        <v>0.33811765605388888</v>
      </c>
      <c r="Y106" s="30">
        <f t="shared" si="86"/>
        <v>0.32376468789222224</v>
      </c>
      <c r="Z106" s="28">
        <f t="shared" si="93"/>
        <v>0.30499714066520933</v>
      </c>
      <c r="AA106" s="28">
        <f t="shared" si="94"/>
        <v>0.75575312814283102</v>
      </c>
    </row>
    <row r="107" spans="1:27" ht="15.75" x14ac:dyDescent="0.25">
      <c r="A107" s="9">
        <v>42</v>
      </c>
      <c r="B107" s="24" t="s">
        <v>338</v>
      </c>
      <c r="C107" s="23" t="s">
        <v>337</v>
      </c>
      <c r="D107" s="10" t="s">
        <v>38</v>
      </c>
      <c r="E107" s="15" t="s">
        <v>281</v>
      </c>
      <c r="F107" s="9">
        <v>2004</v>
      </c>
      <c r="G107" s="9">
        <v>55</v>
      </c>
      <c r="H107" s="9">
        <v>3</v>
      </c>
      <c r="I107" s="9">
        <v>73</v>
      </c>
      <c r="J107" s="9">
        <v>1</v>
      </c>
      <c r="K107" s="9">
        <v>0</v>
      </c>
      <c r="L107" s="9" t="s">
        <v>26</v>
      </c>
      <c r="M107" s="9" t="s">
        <v>183</v>
      </c>
      <c r="N107" s="22" t="s">
        <v>343</v>
      </c>
      <c r="O107" s="9" t="s">
        <v>344</v>
      </c>
      <c r="P107" s="9">
        <v>1</v>
      </c>
      <c r="Q107" s="9" t="s">
        <v>28</v>
      </c>
      <c r="R107" s="9">
        <v>1</v>
      </c>
      <c r="S107" s="9">
        <v>71</v>
      </c>
      <c r="T107" s="9">
        <v>4.1100000000000003</v>
      </c>
      <c r="U107" s="29">
        <f t="shared" si="89"/>
        <v>4.6385584643858196E-2</v>
      </c>
      <c r="V107" s="29">
        <f t="shared" si="90"/>
        <v>1.991867619026044</v>
      </c>
      <c r="W107" s="29">
        <f t="shared" si="91"/>
        <v>0.51271118910441715</v>
      </c>
      <c r="X107" s="29">
        <f t="shared" si="92"/>
        <v>0.48728881089558285</v>
      </c>
      <c r="Y107" s="30">
        <f t="shared" si="86"/>
        <v>2.5422378208834306E-2</v>
      </c>
      <c r="Z107" s="28">
        <f t="shared" si="93"/>
        <v>0.23408229439226114</v>
      </c>
      <c r="AA107" s="28">
        <f t="shared" si="94"/>
        <v>0.47455819395734267</v>
      </c>
    </row>
    <row r="108" spans="1:27" ht="15.75" x14ac:dyDescent="0.25">
      <c r="A108" s="9">
        <v>42</v>
      </c>
      <c r="B108" s="24" t="s">
        <v>338</v>
      </c>
      <c r="C108" s="23" t="s">
        <v>337</v>
      </c>
      <c r="D108" s="10" t="s">
        <v>38</v>
      </c>
      <c r="E108" s="15" t="s">
        <v>281</v>
      </c>
      <c r="F108" s="9">
        <v>2004</v>
      </c>
      <c r="G108" s="9">
        <v>55</v>
      </c>
      <c r="H108" s="9">
        <v>4</v>
      </c>
      <c r="I108" s="9">
        <v>78</v>
      </c>
      <c r="J108" s="9">
        <v>0</v>
      </c>
      <c r="K108" s="9">
        <v>1</v>
      </c>
      <c r="L108" s="9" t="s">
        <v>26</v>
      </c>
      <c r="M108" s="9" t="s">
        <v>27</v>
      </c>
      <c r="N108" s="22" t="s">
        <v>345</v>
      </c>
      <c r="O108" s="9" t="s">
        <v>346</v>
      </c>
      <c r="P108" s="9">
        <v>1</v>
      </c>
      <c r="Q108" s="9" t="s">
        <v>28</v>
      </c>
      <c r="R108" s="9">
        <v>1</v>
      </c>
      <c r="S108" s="9">
        <v>82</v>
      </c>
      <c r="T108" s="9">
        <v>4.25</v>
      </c>
      <c r="U108" s="29">
        <f t="shared" si="89"/>
        <v>4.2418056168619551E-2</v>
      </c>
      <c r="V108" s="29">
        <f t="shared" si="90"/>
        <v>2.0293951750269641</v>
      </c>
      <c r="W108" s="29">
        <f t="shared" si="91"/>
        <v>0.52766246528333505</v>
      </c>
      <c r="X108" s="29">
        <f t="shared" si="92"/>
        <v>0.47233753471666495</v>
      </c>
      <c r="Y108" s="30">
        <f t="shared" si="86"/>
        <v>5.5324930566670094E-2</v>
      </c>
      <c r="Z108" s="28">
        <f t="shared" si="93"/>
        <v>0.21821789023599239</v>
      </c>
      <c r="AA108" s="28">
        <f t="shared" si="94"/>
        <v>0.44986770542121868</v>
      </c>
    </row>
    <row r="109" spans="1:27" ht="15.75" x14ac:dyDescent="0.25">
      <c r="A109" s="9">
        <v>43</v>
      </c>
      <c r="B109" s="24" t="s">
        <v>349</v>
      </c>
      <c r="C109" s="23" t="s">
        <v>347</v>
      </c>
      <c r="D109" s="10" t="s">
        <v>38</v>
      </c>
      <c r="E109" s="15" t="s">
        <v>348</v>
      </c>
      <c r="F109" s="9">
        <v>2009</v>
      </c>
      <c r="G109" s="9">
        <v>53</v>
      </c>
      <c r="H109" s="9">
        <v>1</v>
      </c>
      <c r="I109" s="9">
        <v>32</v>
      </c>
      <c r="J109" s="9">
        <v>1</v>
      </c>
      <c r="K109" s="9">
        <v>0</v>
      </c>
      <c r="L109" s="9" t="s">
        <v>30</v>
      </c>
      <c r="M109" s="9" t="s">
        <v>70</v>
      </c>
      <c r="N109" s="22" t="s">
        <v>350</v>
      </c>
      <c r="O109" s="9" t="s">
        <v>351</v>
      </c>
      <c r="P109" s="9">
        <v>1</v>
      </c>
      <c r="Q109" s="9" t="s">
        <v>28</v>
      </c>
      <c r="R109" s="9">
        <v>1</v>
      </c>
      <c r="S109" s="9">
        <v>32</v>
      </c>
      <c r="T109" s="9">
        <v>4.3</v>
      </c>
      <c r="U109" s="29">
        <f t="shared" si="89"/>
        <v>4.624247437762901E-2</v>
      </c>
      <c r="V109" s="29">
        <f t="shared" si="90"/>
        <v>1.9931732940583675</v>
      </c>
      <c r="W109" s="29">
        <f t="shared" si="91"/>
        <v>0.51323180267424084</v>
      </c>
      <c r="X109" s="29">
        <f t="shared" si="92"/>
        <v>0.48676819732575916</v>
      </c>
      <c r="Y109" s="30">
        <f t="shared" si="86"/>
        <v>2.6463605348481689E-2</v>
      </c>
      <c r="Z109" s="28">
        <f t="shared" si="93"/>
        <v>0.34299717028501764</v>
      </c>
      <c r="AA109" s="28">
        <f t="shared" si="94"/>
        <v>0.71125407059726298</v>
      </c>
    </row>
    <row r="110" spans="1:27" ht="15.75" x14ac:dyDescent="0.25">
      <c r="A110" s="9">
        <v>43</v>
      </c>
      <c r="B110" s="24" t="s">
        <v>349</v>
      </c>
      <c r="C110" s="23" t="s">
        <v>347</v>
      </c>
      <c r="D110" s="10" t="s">
        <v>38</v>
      </c>
      <c r="E110" s="15" t="s">
        <v>348</v>
      </c>
      <c r="F110" s="9">
        <v>2009</v>
      </c>
      <c r="G110" s="9">
        <v>53</v>
      </c>
      <c r="H110" s="9">
        <v>2</v>
      </c>
      <c r="I110" s="9">
        <v>73</v>
      </c>
      <c r="J110" s="9">
        <v>1</v>
      </c>
      <c r="K110" s="9">
        <v>0</v>
      </c>
      <c r="L110" s="9" t="s">
        <v>30</v>
      </c>
      <c r="M110" s="9" t="s">
        <v>70</v>
      </c>
      <c r="N110" s="22" t="s">
        <v>352</v>
      </c>
      <c r="O110" s="9" t="s">
        <v>353</v>
      </c>
      <c r="P110" s="9">
        <v>1</v>
      </c>
      <c r="Q110" s="9" t="s">
        <v>28</v>
      </c>
      <c r="R110" s="9">
        <v>1</v>
      </c>
      <c r="S110" s="9">
        <v>73</v>
      </c>
      <c r="T110" s="9">
        <v>3.81</v>
      </c>
      <c r="U110" s="29">
        <f t="shared" si="89"/>
        <v>5.4783548034108072E-2</v>
      </c>
      <c r="V110" s="29">
        <f t="shared" si="90"/>
        <v>1.9205889603748982</v>
      </c>
      <c r="W110" s="29">
        <f t="shared" si="91"/>
        <v>0.48428133920030086</v>
      </c>
      <c r="X110" s="29">
        <f t="shared" si="92"/>
        <v>0.51571866079969908</v>
      </c>
      <c r="Y110" s="30">
        <f t="shared" si="86"/>
        <v>-3.1437321599398216E-2</v>
      </c>
      <c r="Z110" s="28">
        <f t="shared" si="93"/>
        <v>0.23094010767585027</v>
      </c>
      <c r="AA110" s="28">
        <f t="shared" si="94"/>
        <v>0.45077710678338573</v>
      </c>
    </row>
    <row r="111" spans="1:27" ht="15.75" x14ac:dyDescent="0.25">
      <c r="A111" s="9">
        <v>43</v>
      </c>
      <c r="B111" s="24" t="s">
        <v>349</v>
      </c>
      <c r="C111" s="23" t="s">
        <v>347</v>
      </c>
      <c r="D111" s="10" t="s">
        <v>38</v>
      </c>
      <c r="E111" s="15" t="s">
        <v>348</v>
      </c>
      <c r="F111" s="9">
        <v>2009</v>
      </c>
      <c r="G111" s="9">
        <v>53</v>
      </c>
      <c r="H111" s="9">
        <v>3</v>
      </c>
      <c r="I111" s="9">
        <v>60</v>
      </c>
      <c r="J111" s="9">
        <v>1</v>
      </c>
      <c r="K111" s="9">
        <v>0</v>
      </c>
      <c r="L111" s="9" t="s">
        <v>30</v>
      </c>
      <c r="M111" s="9" t="s">
        <v>70</v>
      </c>
      <c r="N111" s="22" t="s">
        <v>354</v>
      </c>
      <c r="O111" s="9" t="s">
        <v>355</v>
      </c>
      <c r="P111" s="9">
        <v>1</v>
      </c>
      <c r="Q111" s="9" t="s">
        <v>28</v>
      </c>
      <c r="R111" s="9">
        <v>2</v>
      </c>
      <c r="S111" s="9">
        <v>60</v>
      </c>
      <c r="T111" s="9">
        <v>3.81</v>
      </c>
      <c r="U111" s="29">
        <f t="shared" si="89"/>
        <v>2.7687421906065664E-2</v>
      </c>
      <c r="V111" s="29">
        <f t="shared" si="90"/>
        <v>2.201687052879572</v>
      </c>
      <c r="W111" s="29">
        <f t="shared" si="91"/>
        <v>0.59548866874659212</v>
      </c>
      <c r="X111" s="29">
        <f t="shared" si="92"/>
        <v>0.40451133125340788</v>
      </c>
      <c r="Y111" s="30">
        <f t="shared" si="86"/>
        <v>0.19097733749318424</v>
      </c>
      <c r="Z111" s="28">
        <f t="shared" si="93"/>
        <v>0.25400025400038101</v>
      </c>
      <c r="AA111" s="28">
        <f t="shared" si="94"/>
        <v>0.49578871670592023</v>
      </c>
    </row>
    <row r="112" spans="1:27" ht="15.75" x14ac:dyDescent="0.25">
      <c r="A112" s="9">
        <v>43</v>
      </c>
      <c r="B112" s="24" t="s">
        <v>349</v>
      </c>
      <c r="C112" s="23" t="s">
        <v>347</v>
      </c>
      <c r="D112" s="10" t="s">
        <v>38</v>
      </c>
      <c r="E112" s="15" t="s">
        <v>348</v>
      </c>
      <c r="F112" s="9">
        <v>2009</v>
      </c>
      <c r="G112" s="9">
        <v>53</v>
      </c>
      <c r="H112" s="9">
        <v>4</v>
      </c>
      <c r="I112" s="9">
        <v>90</v>
      </c>
      <c r="J112" s="9">
        <v>1</v>
      </c>
      <c r="K112" s="9">
        <v>0</v>
      </c>
      <c r="L112" s="9" t="s">
        <v>26</v>
      </c>
      <c r="M112" s="9" t="s">
        <v>27</v>
      </c>
      <c r="N112" s="22" t="s">
        <v>356</v>
      </c>
      <c r="O112" s="9" t="s">
        <v>357</v>
      </c>
      <c r="P112" s="9">
        <v>1</v>
      </c>
      <c r="Q112" s="9" t="s">
        <v>28</v>
      </c>
      <c r="R112" s="9">
        <v>1</v>
      </c>
      <c r="S112" s="9">
        <v>90</v>
      </c>
      <c r="T112" s="9">
        <v>6</v>
      </c>
      <c r="U112" s="29">
        <f t="shared" si="89"/>
        <v>1.624220993011451E-2</v>
      </c>
      <c r="V112" s="29">
        <f t="shared" si="90"/>
        <v>2.4034269910176289</v>
      </c>
      <c r="W112" s="29">
        <f t="shared" si="91"/>
        <v>0.67127154171033609</v>
      </c>
      <c r="X112" s="29">
        <f t="shared" si="92"/>
        <v>0.32872845828966391</v>
      </c>
      <c r="Y112" s="30">
        <f t="shared" si="86"/>
        <v>0.34254308342067219</v>
      </c>
      <c r="Z112" s="28">
        <f t="shared" si="93"/>
        <v>0.20851441405707477</v>
      </c>
      <c r="AA112" s="28">
        <f t="shared" si="94"/>
        <v>0.51075391845524909</v>
      </c>
    </row>
    <row r="113" spans="1:27" ht="15.75" x14ac:dyDescent="0.25">
      <c r="A113" s="9">
        <v>43</v>
      </c>
      <c r="B113" s="24" t="s">
        <v>349</v>
      </c>
      <c r="C113" s="23" t="s">
        <v>347</v>
      </c>
      <c r="D113" s="10" t="s">
        <v>38</v>
      </c>
      <c r="E113" s="15" t="s">
        <v>348</v>
      </c>
      <c r="F113" s="9">
        <v>2009</v>
      </c>
      <c r="G113" s="9">
        <v>53</v>
      </c>
      <c r="H113" s="9">
        <v>5</v>
      </c>
      <c r="I113" s="9">
        <v>93</v>
      </c>
      <c r="J113" s="9">
        <v>1</v>
      </c>
      <c r="K113" s="9">
        <v>0</v>
      </c>
      <c r="L113" s="9" t="s">
        <v>30</v>
      </c>
      <c r="M113" s="9" t="s">
        <v>70</v>
      </c>
      <c r="N113" s="22" t="s">
        <v>358</v>
      </c>
      <c r="O113" s="9" t="s">
        <v>359</v>
      </c>
      <c r="P113" s="9">
        <v>1</v>
      </c>
      <c r="Q113" s="9" t="s">
        <v>28</v>
      </c>
      <c r="R113" s="9">
        <v>2</v>
      </c>
      <c r="S113" s="9">
        <v>93</v>
      </c>
      <c r="T113" s="9">
        <v>3.53</v>
      </c>
      <c r="U113" s="29">
        <f t="shared" si="89"/>
        <v>3.3292309648066398E-2</v>
      </c>
      <c r="V113" s="29">
        <f t="shared" si="90"/>
        <v>2.1285403323180603</v>
      </c>
      <c r="W113" s="29">
        <f t="shared" si="91"/>
        <v>0.5669208915720737</v>
      </c>
      <c r="X113" s="29">
        <f t="shared" si="92"/>
        <v>0.4330791084279263</v>
      </c>
      <c r="Y113" s="30">
        <f t="shared" si="86"/>
        <v>0.13384178314414741</v>
      </c>
      <c r="Z113" s="28">
        <f t="shared" si="93"/>
        <v>0.20519567041703082</v>
      </c>
      <c r="AA113" s="28">
        <f t="shared" si="94"/>
        <v>0.38552766301183683</v>
      </c>
    </row>
    <row r="114" spans="1:27" ht="15" x14ac:dyDescent="0.2">
      <c r="A114" s="9">
        <v>44</v>
      </c>
      <c r="C114" s="23" t="s">
        <v>360</v>
      </c>
      <c r="D114" s="10" t="s">
        <v>38</v>
      </c>
      <c r="F114" s="9"/>
      <c r="G114" s="9"/>
      <c r="H114" s="9"/>
      <c r="I114" s="9"/>
      <c r="J114" s="9"/>
      <c r="K114" s="9"/>
      <c r="L114" s="9"/>
      <c r="M114" s="9"/>
      <c r="N114" s="22" t="s">
        <v>361</v>
      </c>
      <c r="O114" s="9"/>
      <c r="P114" s="9"/>
      <c r="Q114" s="9"/>
      <c r="R114" s="9"/>
      <c r="S114" s="9"/>
      <c r="T114" s="9"/>
    </row>
    <row r="115" spans="1:27" ht="15" x14ac:dyDescent="0.2">
      <c r="A115" s="9">
        <v>45</v>
      </c>
      <c r="B115" s="24" t="s">
        <v>363</v>
      </c>
      <c r="C115" s="23" t="s">
        <v>362</v>
      </c>
      <c r="D115" s="10" t="s">
        <v>38</v>
      </c>
      <c r="E115" s="15" t="s">
        <v>364</v>
      </c>
      <c r="F115" s="9">
        <v>2014</v>
      </c>
      <c r="G115" s="9">
        <v>51</v>
      </c>
      <c r="H115" s="9">
        <v>1</v>
      </c>
      <c r="I115" s="9"/>
      <c r="J115" s="9"/>
      <c r="K115" s="9"/>
      <c r="L115" s="9"/>
      <c r="M115" s="9"/>
      <c r="N115" s="22" t="s">
        <v>365</v>
      </c>
      <c r="O115" s="9"/>
      <c r="P115" s="9"/>
      <c r="Q115" s="9"/>
      <c r="R115" s="9"/>
      <c r="S115" s="9"/>
      <c r="T115" s="9"/>
    </row>
    <row r="116" spans="1:27" ht="15.75" x14ac:dyDescent="0.25">
      <c r="A116" s="9">
        <v>46</v>
      </c>
      <c r="B116" s="24" t="s">
        <v>366</v>
      </c>
      <c r="C116" s="24" t="s">
        <v>367</v>
      </c>
      <c r="D116" s="10" t="s">
        <v>38</v>
      </c>
      <c r="E116" s="15" t="s">
        <v>368</v>
      </c>
      <c r="F116" s="9">
        <v>2012</v>
      </c>
      <c r="G116" s="9">
        <v>51</v>
      </c>
      <c r="H116" s="9">
        <v>1</v>
      </c>
      <c r="I116" s="9">
        <v>49</v>
      </c>
      <c r="J116" s="9">
        <v>1</v>
      </c>
      <c r="K116" s="9">
        <v>0</v>
      </c>
      <c r="L116" s="9" t="s">
        <v>30</v>
      </c>
      <c r="M116" s="9" t="s">
        <v>70</v>
      </c>
      <c r="N116" s="22" t="s">
        <v>369</v>
      </c>
      <c r="O116" s="9" t="s">
        <v>370</v>
      </c>
      <c r="P116" s="9">
        <v>1</v>
      </c>
      <c r="Q116" s="9" t="s">
        <v>28</v>
      </c>
      <c r="R116" s="9">
        <v>2</v>
      </c>
      <c r="S116" s="9">
        <v>46</v>
      </c>
      <c r="T116" s="9">
        <v>3.65</v>
      </c>
      <c r="U116" s="29">
        <f t="shared" ref="U116" si="95">IF(Q116="t", _xlfn.T.DIST.2T(T116,S116), IF(Q116="f", _xlfn.F.DIST.RT(T116,R116,S116), IF(Q116="chi2", _xlfn.CHISQ.DIST.RT(T116,R116), IF(Q116="z", (1-_xlfn.NORM.S.DIST(T116,TRUE))*2))))</f>
        <v>3.3783475123971729E-2</v>
      </c>
      <c r="V116" s="29">
        <f t="shared" ref="V116" si="96">_xlfn.NORM.INV(1-U116/2,0,1)</f>
        <v>2.1226466211126462</v>
      </c>
      <c r="W116" s="29">
        <f t="shared" ref="W116" si="97">_xlfn.NORM.DIST(V116,1.96,1,TRUE)</f>
        <v>0.56460166131601475</v>
      </c>
      <c r="X116" s="29">
        <f t="shared" ref="X116" si="98">P116-W116</f>
        <v>0.43539833868398525</v>
      </c>
      <c r="Y116" s="30">
        <f t="shared" ref="Y116" si="99">W116-X116</f>
        <v>0.12920332263202949</v>
      </c>
      <c r="Z116" s="28">
        <f t="shared" ref="Z116" si="100">2/SQRT(S116+2)</f>
        <v>0.28867513459481292</v>
      </c>
      <c r="AA116" s="28">
        <f t="shared" ref="AA116" si="101">IF(Q116="t",Z116*T116,IF(Q116="F",SQRT(T116)*Z116))</f>
        <v>0.55151307025914331</v>
      </c>
    </row>
    <row r="117" spans="1:27" ht="15.75" x14ac:dyDescent="0.25">
      <c r="A117" s="9">
        <v>47</v>
      </c>
      <c r="B117" s="24" t="s">
        <v>372</v>
      </c>
      <c r="C117" s="23" t="s">
        <v>371</v>
      </c>
      <c r="D117" s="10" t="s">
        <v>373</v>
      </c>
      <c r="E117" s="15" t="s">
        <v>374</v>
      </c>
      <c r="F117" s="9">
        <v>2016</v>
      </c>
      <c r="G117" s="9">
        <v>48</v>
      </c>
      <c r="H117" s="9">
        <v>1</v>
      </c>
      <c r="I117" s="9">
        <v>45</v>
      </c>
      <c r="J117" s="9">
        <v>1</v>
      </c>
      <c r="K117" s="9">
        <v>0</v>
      </c>
      <c r="L117" s="9" t="s">
        <v>29</v>
      </c>
      <c r="M117" s="9" t="s">
        <v>70</v>
      </c>
      <c r="N117" s="22" t="s">
        <v>375</v>
      </c>
      <c r="O117" s="9" t="s">
        <v>376</v>
      </c>
      <c r="P117" s="9">
        <v>1</v>
      </c>
      <c r="Q117" s="9" t="s">
        <v>28</v>
      </c>
      <c r="R117" s="9">
        <v>3</v>
      </c>
      <c r="S117" s="9">
        <v>120</v>
      </c>
      <c r="T117" s="9">
        <v>7.42</v>
      </c>
      <c r="U117" s="29">
        <f t="shared" ref="U117" si="102">IF(Q117="t", _xlfn.T.DIST.2T(T117,S117), IF(Q117="f", _xlfn.F.DIST.RT(T117,R117,S117), IF(Q117="chi2", _xlfn.CHISQ.DIST.RT(T117,R117), IF(Q117="z", (1-_xlfn.NORM.S.DIST(T117,TRUE))*2))))</f>
        <v>1.3348181706395671E-4</v>
      </c>
      <c r="V117" s="29">
        <f t="shared" ref="V117" si="103">_xlfn.NORM.INV(1-U117/2,0,1)</f>
        <v>3.8199442942958268</v>
      </c>
      <c r="W117" s="29">
        <f t="shared" ref="W117" si="104">_xlfn.NORM.DIST(V117,1.96,1,TRUE)</f>
        <v>0.96855329617166108</v>
      </c>
      <c r="X117" s="29">
        <f t="shared" ref="X117" si="105">P117-W117</f>
        <v>3.1446703828338918E-2</v>
      </c>
      <c r="Y117" s="30">
        <f t="shared" ref="Y117" si="106">W117-X117</f>
        <v>0.93710659234332216</v>
      </c>
      <c r="Z117" s="28">
        <f t="shared" ref="Z117" si="107">2/SQRT(S117+2)</f>
        <v>0.18107149208503706</v>
      </c>
      <c r="AA117" s="28">
        <f t="shared" ref="AA117" si="108">IF(Q117="t",Z117*T117,IF(Q117="F",SQRT(T117)*Z117))</f>
        <v>0.4932328948119642</v>
      </c>
    </row>
    <row r="118" spans="1:27" ht="15.75" x14ac:dyDescent="0.25">
      <c r="A118" s="9">
        <v>47</v>
      </c>
      <c r="B118" s="24" t="s">
        <v>372</v>
      </c>
      <c r="C118" s="23" t="s">
        <v>371</v>
      </c>
      <c r="D118" s="10" t="s">
        <v>373</v>
      </c>
      <c r="E118" s="15" t="s">
        <v>374</v>
      </c>
      <c r="F118" s="9">
        <v>2016</v>
      </c>
      <c r="G118" s="9">
        <v>48</v>
      </c>
      <c r="H118" s="9">
        <v>2</v>
      </c>
      <c r="I118" s="9">
        <v>40</v>
      </c>
      <c r="J118" s="9">
        <v>1</v>
      </c>
      <c r="K118" s="9">
        <v>0</v>
      </c>
      <c r="L118" s="9" t="s">
        <v>29</v>
      </c>
      <c r="M118" s="9" t="s">
        <v>70</v>
      </c>
      <c r="N118" s="22" t="s">
        <v>377</v>
      </c>
      <c r="O118" s="9" t="s">
        <v>378</v>
      </c>
      <c r="P118" s="9">
        <v>1</v>
      </c>
      <c r="Q118" s="9" t="s">
        <v>28</v>
      </c>
      <c r="R118" s="9">
        <v>3</v>
      </c>
      <c r="S118" s="9">
        <v>111</v>
      </c>
      <c r="T118" s="9">
        <v>15.41</v>
      </c>
      <c r="U118" s="29">
        <f t="shared" ref="U118" si="109">IF(Q118="t", _xlfn.T.DIST.2T(T118,S118), IF(Q118="f", _xlfn.F.DIST.RT(T118,R118,S118), IF(Q118="chi2", _xlfn.CHISQ.DIST.RT(T118,R118), IF(Q118="z", (1-_xlfn.NORM.S.DIST(T118,TRUE))*2))))</f>
        <v>1.8983473896300986E-8</v>
      </c>
      <c r="V118" s="29">
        <f t="shared" ref="V118" si="110">_xlfn.NORM.INV(1-U118/2,0,1)</f>
        <v>5.6210186836414957</v>
      </c>
      <c r="W118" s="29">
        <f t="shared" ref="W118" si="111">_xlfn.NORM.DIST(V118,1.96,1,TRUE)</f>
        <v>0.99987439278172008</v>
      </c>
      <c r="X118" s="29">
        <f t="shared" ref="X118" si="112">P118-W118</f>
        <v>1.2560721827992172E-4</v>
      </c>
      <c r="Y118" s="30">
        <f t="shared" ref="Y118" si="113">W118-X118</f>
        <v>0.99974878556344016</v>
      </c>
      <c r="Z118" s="28">
        <f t="shared" ref="Z118" si="114">2/SQRT(S118+2)</f>
        <v>0.18814417367671946</v>
      </c>
      <c r="AA118" s="28">
        <f t="shared" ref="AA118" si="115">IF(Q118="t",Z118*T118,IF(Q118="F",SQRT(T118)*Z118))</f>
        <v>0.738570731659275</v>
      </c>
    </row>
    <row r="119" spans="1:27" ht="135.75" x14ac:dyDescent="0.25">
      <c r="A119" s="9">
        <v>47</v>
      </c>
      <c r="B119" s="24" t="s">
        <v>372</v>
      </c>
      <c r="C119" s="23" t="s">
        <v>371</v>
      </c>
      <c r="D119" s="10" t="s">
        <v>373</v>
      </c>
      <c r="E119" s="15" t="s">
        <v>374</v>
      </c>
      <c r="F119" s="9">
        <v>2016</v>
      </c>
      <c r="G119" s="9">
        <v>48</v>
      </c>
      <c r="H119" s="9">
        <v>3</v>
      </c>
      <c r="I119" s="9">
        <v>45</v>
      </c>
      <c r="J119" s="9">
        <v>1</v>
      </c>
      <c r="K119" s="9">
        <v>0</v>
      </c>
      <c r="L119" s="9" t="s">
        <v>29</v>
      </c>
      <c r="M119" s="9" t="s">
        <v>70</v>
      </c>
      <c r="N119" s="21" t="s">
        <v>379</v>
      </c>
      <c r="O119" s="9" t="s">
        <v>380</v>
      </c>
      <c r="P119" s="9">
        <v>1</v>
      </c>
      <c r="Q119" s="9" t="s">
        <v>28</v>
      </c>
      <c r="R119" s="9">
        <v>2</v>
      </c>
      <c r="S119" s="9">
        <v>84</v>
      </c>
      <c r="T119" s="9">
        <v>8.52</v>
      </c>
      <c r="U119" s="29">
        <f t="shared" ref="U119:U120" si="116">IF(Q119="t", _xlfn.T.DIST.2T(T119,S119), IF(Q119="f", _xlfn.F.DIST.RT(T119,R119,S119), IF(Q119="chi2", _xlfn.CHISQ.DIST.RT(T119,R119), IF(Q119="z", (1-_xlfn.NORM.S.DIST(T119,TRUE))*2))))</f>
        <v>4.2757257139107029E-4</v>
      </c>
      <c r="V119" s="29">
        <f t="shared" ref="V119:V120" si="117">_xlfn.NORM.INV(1-U119/2,0,1)</f>
        <v>3.5224531719579888</v>
      </c>
      <c r="W119" s="29">
        <f t="shared" ref="W119:W120" si="118">_xlfn.NORM.DIST(V119,1.96,1,TRUE)</f>
        <v>0.94090936534510761</v>
      </c>
      <c r="X119" s="29">
        <f t="shared" ref="X119:X120" si="119">P119-W119</f>
        <v>5.9090634654892393E-2</v>
      </c>
      <c r="Y119" s="30">
        <f t="shared" ref="Y119:Y120" si="120">W119-X119</f>
        <v>0.88181873069021521</v>
      </c>
      <c r="Z119" s="28">
        <f t="shared" ref="Z119:Z120" si="121">2/SQRT(S119+2)</f>
        <v>0.21566554640687682</v>
      </c>
      <c r="AA119" s="28">
        <f t="shared" ref="AA119:AA120" si="122">IF(Q119="t",Z119*T119,IF(Q119="F",SQRT(T119)*Z119))</f>
        <v>0.62950700533627246</v>
      </c>
    </row>
    <row r="120" spans="1:27" ht="60.75" x14ac:dyDescent="0.25">
      <c r="A120" s="9">
        <v>47</v>
      </c>
      <c r="B120" s="24" t="s">
        <v>372</v>
      </c>
      <c r="C120" s="23" t="s">
        <v>371</v>
      </c>
      <c r="D120" s="10" t="s">
        <v>373</v>
      </c>
      <c r="E120" s="15" t="s">
        <v>374</v>
      </c>
      <c r="F120" s="9">
        <v>2016</v>
      </c>
      <c r="G120" s="9">
        <v>48</v>
      </c>
      <c r="H120" s="9" t="s">
        <v>381</v>
      </c>
      <c r="I120" s="9">
        <v>30</v>
      </c>
      <c r="J120" s="9">
        <v>1</v>
      </c>
      <c r="K120" s="9">
        <v>0</v>
      </c>
      <c r="L120" s="9" t="s">
        <v>29</v>
      </c>
      <c r="M120" s="9" t="s">
        <v>70</v>
      </c>
      <c r="N120" s="21" t="s">
        <v>382</v>
      </c>
      <c r="O120" s="9" t="s">
        <v>383</v>
      </c>
      <c r="P120" s="9">
        <v>1</v>
      </c>
      <c r="Q120" s="9" t="s">
        <v>28</v>
      </c>
      <c r="R120" s="9">
        <v>2</v>
      </c>
      <c r="S120" s="9">
        <v>52</v>
      </c>
      <c r="T120" s="9">
        <v>9.85</v>
      </c>
      <c r="U120" s="29">
        <f t="shared" si="116"/>
        <v>2.358244809027058E-4</v>
      </c>
      <c r="V120" s="29">
        <f t="shared" si="117"/>
        <v>3.677182331288773</v>
      </c>
      <c r="W120" s="29">
        <f t="shared" si="118"/>
        <v>0.95702706859346365</v>
      </c>
      <c r="X120" s="29">
        <f t="shared" si="119"/>
        <v>4.2972931406536352E-2</v>
      </c>
      <c r="Y120" s="30">
        <f t="shared" si="120"/>
        <v>0.9140541371869273</v>
      </c>
      <c r="Z120" s="28">
        <f t="shared" si="121"/>
        <v>0.27216552697590868</v>
      </c>
      <c r="AA120" s="28">
        <f t="shared" si="122"/>
        <v>0.85418360416811412</v>
      </c>
    </row>
    <row r="121" spans="1:27" ht="15" x14ac:dyDescent="0.2">
      <c r="A121" s="9">
        <v>47</v>
      </c>
      <c r="B121" s="24" t="s">
        <v>372</v>
      </c>
      <c r="C121" s="23" t="s">
        <v>371</v>
      </c>
      <c r="D121" s="10" t="s">
        <v>373</v>
      </c>
      <c r="E121" s="15" t="s">
        <v>374</v>
      </c>
      <c r="F121" s="9">
        <v>2016</v>
      </c>
      <c r="G121" s="9">
        <v>48</v>
      </c>
      <c r="H121" s="9" t="s">
        <v>384</v>
      </c>
      <c r="I121" s="9">
        <v>31</v>
      </c>
      <c r="J121" s="9"/>
      <c r="K121" s="9"/>
      <c r="L121" s="9"/>
      <c r="M121" s="9"/>
      <c r="N121" s="22" t="s">
        <v>385</v>
      </c>
      <c r="O121" s="9"/>
      <c r="P121" s="9"/>
      <c r="Q121" s="9"/>
      <c r="R121" s="9"/>
      <c r="S121" s="9"/>
      <c r="T121" s="9"/>
    </row>
    <row r="122" spans="1:27" ht="15" x14ac:dyDescent="0.2">
      <c r="A122" s="9">
        <v>47</v>
      </c>
      <c r="B122" s="24" t="s">
        <v>372</v>
      </c>
      <c r="C122" s="23" t="s">
        <v>371</v>
      </c>
      <c r="D122" s="10" t="s">
        <v>373</v>
      </c>
      <c r="E122" s="15" t="s">
        <v>374</v>
      </c>
      <c r="F122" s="9">
        <v>2016</v>
      </c>
      <c r="G122" s="9">
        <v>48</v>
      </c>
      <c r="H122" s="9">
        <v>5</v>
      </c>
      <c r="I122" s="9">
        <v>39</v>
      </c>
      <c r="J122" s="9"/>
      <c r="K122" s="9"/>
      <c r="L122" s="9"/>
      <c r="M122" s="9"/>
      <c r="N122" s="22" t="s">
        <v>385</v>
      </c>
      <c r="O122" s="9"/>
      <c r="P122" s="9"/>
      <c r="Q122" s="9"/>
      <c r="R122" s="9"/>
      <c r="S122" s="9"/>
      <c r="T122" s="9"/>
    </row>
    <row r="123" spans="1:27" ht="15.75" x14ac:dyDescent="0.25">
      <c r="A123" s="9">
        <v>47</v>
      </c>
      <c r="B123" s="24" t="s">
        <v>372</v>
      </c>
      <c r="C123" s="23" t="s">
        <v>371</v>
      </c>
      <c r="D123" s="10" t="s">
        <v>373</v>
      </c>
      <c r="E123" s="15" t="s">
        <v>374</v>
      </c>
      <c r="F123" s="9">
        <v>2016</v>
      </c>
      <c r="G123" s="9">
        <v>48</v>
      </c>
      <c r="H123" s="9">
        <v>6</v>
      </c>
      <c r="I123" s="9">
        <v>42</v>
      </c>
      <c r="J123" s="9">
        <v>1</v>
      </c>
      <c r="K123" s="9">
        <v>0</v>
      </c>
      <c r="L123" s="9" t="s">
        <v>29</v>
      </c>
      <c r="M123" s="9" t="s">
        <v>70</v>
      </c>
      <c r="N123" s="22" t="s">
        <v>386</v>
      </c>
      <c r="O123" s="9" t="s">
        <v>387</v>
      </c>
      <c r="P123" s="9">
        <v>1</v>
      </c>
      <c r="Q123" s="9" t="s">
        <v>28</v>
      </c>
      <c r="R123" s="9">
        <v>2</v>
      </c>
      <c r="S123" s="9">
        <v>76</v>
      </c>
      <c r="T123" s="9">
        <v>6.91</v>
      </c>
      <c r="U123" s="29">
        <f t="shared" ref="U122:U123" si="123">IF(Q123="t", _xlfn.T.DIST.2T(T123,S123), IF(Q123="f", _xlfn.F.DIST.RT(T123,R123,S123), IF(Q123="chi2", _xlfn.CHISQ.DIST.RT(T123,R123), IF(Q123="z", (1-_xlfn.NORM.S.DIST(T123,TRUE))*2))))</f>
        <v>1.748801749427093E-3</v>
      </c>
      <c r="V123" s="29">
        <f t="shared" ref="V122:V123" si="124">_xlfn.NORM.INV(1-U123/2,0,1)</f>
        <v>3.1298758850312454</v>
      </c>
      <c r="W123" s="29">
        <f t="shared" ref="W122:W123" si="125">_xlfn.NORM.DIST(V123,1.96,1,TRUE)</f>
        <v>0.87897454015312304</v>
      </c>
      <c r="X123" s="29">
        <f t="shared" ref="X122:X123" si="126">P123-W123</f>
        <v>0.12102545984687696</v>
      </c>
      <c r="Y123" s="30">
        <f t="shared" ref="Y122:Y123" si="127">W123-X123</f>
        <v>0.75794908030624608</v>
      </c>
      <c r="Z123" s="28">
        <f t="shared" ref="Z122:Z123" si="128">2/SQRT(S123+2)</f>
        <v>0.22645540682891913</v>
      </c>
      <c r="AA123" s="28">
        <f t="shared" ref="AA122:AA123" si="129">IF(Q123="t",Z123*T123,IF(Q123="F",SQRT(T123)*Z123))</f>
        <v>0.59528058456409805</v>
      </c>
    </row>
    <row r="124" spans="1:27" ht="15" x14ac:dyDescent="0.2">
      <c r="A124" s="9">
        <v>48</v>
      </c>
      <c r="B124" s="24" t="s">
        <v>389</v>
      </c>
      <c r="C124" s="23" t="s">
        <v>388</v>
      </c>
      <c r="D124" s="10" t="s">
        <v>38</v>
      </c>
      <c r="E124" s="15" t="s">
        <v>390</v>
      </c>
      <c r="F124" s="9">
        <v>2010</v>
      </c>
      <c r="G124" s="9">
        <v>48</v>
      </c>
      <c r="H124" s="9">
        <v>1</v>
      </c>
      <c r="I124" s="9"/>
      <c r="J124" s="9"/>
      <c r="K124" s="9"/>
      <c r="L124" s="9"/>
      <c r="M124" s="9"/>
      <c r="N124" s="22" t="s">
        <v>365</v>
      </c>
      <c r="O124" s="9"/>
      <c r="P124" s="9"/>
      <c r="Q124" s="9"/>
      <c r="R124" s="9"/>
      <c r="S124" s="9"/>
      <c r="T124" s="9"/>
    </row>
    <row r="125" spans="1:27" ht="15" x14ac:dyDescent="0.2">
      <c r="A125" s="9"/>
      <c r="F125" s="9"/>
      <c r="G125" s="9"/>
      <c r="H125" s="9"/>
      <c r="I125" s="9"/>
      <c r="J125" s="9"/>
      <c r="K125" s="9"/>
      <c r="L125" s="9"/>
      <c r="M125" s="9"/>
      <c r="N125" s="22"/>
      <c r="O125" s="9"/>
      <c r="P125" s="9"/>
      <c r="Q125" s="9"/>
      <c r="R125" s="9"/>
      <c r="S125" s="9"/>
      <c r="T125" s="9"/>
    </row>
    <row r="126" spans="1:27" ht="15" x14ac:dyDescent="0.2">
      <c r="A126" s="9"/>
      <c r="F126" s="9"/>
      <c r="G126" s="9"/>
      <c r="H126" s="9"/>
      <c r="I126" s="9"/>
      <c r="J126" s="9"/>
      <c r="K126" s="9"/>
      <c r="L126" s="9"/>
      <c r="M126" s="9"/>
      <c r="N126" s="22"/>
      <c r="O126" s="9"/>
      <c r="P126" s="9"/>
      <c r="Q126" s="9"/>
      <c r="R126" s="9"/>
      <c r="S126" s="9"/>
      <c r="T126" s="9"/>
    </row>
    <row r="127" spans="1:27" ht="15" x14ac:dyDescent="0.2">
      <c r="A127" s="9"/>
      <c r="F127" s="9"/>
      <c r="G127" s="9"/>
      <c r="H127" s="9"/>
      <c r="I127" s="9"/>
      <c r="J127" s="9"/>
      <c r="K127" s="9"/>
      <c r="L127" s="9"/>
      <c r="M127" s="9"/>
      <c r="N127" s="22"/>
      <c r="O127" s="9"/>
      <c r="P127" s="9"/>
      <c r="Q127" s="9"/>
      <c r="R127" s="9"/>
      <c r="S127" s="9"/>
      <c r="T127" s="9"/>
    </row>
    <row r="128" spans="1:27" ht="15" x14ac:dyDescent="0.2">
      <c r="A128" s="9"/>
      <c r="F128" s="9"/>
      <c r="G128" s="9"/>
      <c r="H128" s="9"/>
      <c r="I128" s="9"/>
      <c r="J128" s="9"/>
      <c r="K128" s="9"/>
      <c r="L128" s="9"/>
      <c r="M128" s="9"/>
      <c r="N128" s="22"/>
      <c r="O128" s="9"/>
      <c r="P128" s="9"/>
      <c r="Q128" s="9"/>
      <c r="R128" s="9"/>
      <c r="S128" s="9"/>
      <c r="T128" s="9"/>
    </row>
    <row r="129" spans="1:20" ht="15" x14ac:dyDescent="0.2">
      <c r="A129" s="9"/>
      <c r="F129" s="9"/>
      <c r="G129" s="9"/>
      <c r="H129" s="9"/>
      <c r="I129" s="9"/>
      <c r="J129" s="9"/>
      <c r="K129" s="9"/>
      <c r="L129" s="9"/>
      <c r="M129" s="9"/>
      <c r="N129" s="22"/>
      <c r="O129" s="9"/>
      <c r="P129" s="9"/>
      <c r="Q129" s="9"/>
      <c r="R129" s="9"/>
      <c r="S129" s="9"/>
      <c r="T129" s="9"/>
    </row>
    <row r="130" spans="1:20" ht="15" x14ac:dyDescent="0.2">
      <c r="A130" s="9"/>
      <c r="F130" s="9"/>
      <c r="G130" s="9"/>
      <c r="H130" s="9"/>
      <c r="I130" s="9"/>
      <c r="J130" s="9"/>
      <c r="K130" s="9"/>
      <c r="L130" s="9"/>
      <c r="M130" s="9"/>
      <c r="N130" s="22"/>
      <c r="O130" s="9"/>
      <c r="P130" s="9"/>
      <c r="Q130" s="9"/>
      <c r="R130" s="9"/>
      <c r="S130" s="9"/>
      <c r="T130" s="9"/>
    </row>
    <row r="131" spans="1:20" ht="15" x14ac:dyDescent="0.2">
      <c r="A131" s="9"/>
      <c r="F131" s="9"/>
      <c r="G131" s="9"/>
      <c r="H131" s="9"/>
      <c r="I131" s="9"/>
      <c r="J131" s="9"/>
      <c r="K131" s="9"/>
      <c r="L131" s="9"/>
      <c r="M131" s="9"/>
      <c r="N131" s="22"/>
      <c r="O131" s="9"/>
      <c r="P131" s="9"/>
      <c r="Q131" s="9"/>
      <c r="R131" s="9"/>
      <c r="S131" s="9"/>
      <c r="T131" s="9"/>
    </row>
    <row r="132" spans="1:20" ht="15" x14ac:dyDescent="0.2">
      <c r="A132" s="9"/>
      <c r="F132" s="9"/>
      <c r="G132" s="9"/>
      <c r="H132" s="9"/>
      <c r="I132" s="9"/>
      <c r="J132" s="9"/>
      <c r="K132" s="9"/>
      <c r="L132" s="9"/>
      <c r="M132" s="9"/>
      <c r="N132" s="22"/>
      <c r="O132" s="9"/>
      <c r="P132" s="9"/>
      <c r="Q132" s="9"/>
      <c r="R132" s="9"/>
      <c r="S132" s="9"/>
      <c r="T132" s="9"/>
    </row>
    <row r="133" spans="1:20" ht="15" x14ac:dyDescent="0.2">
      <c r="A133" s="9"/>
      <c r="F133" s="9"/>
      <c r="G133" s="9"/>
      <c r="H133" s="9"/>
      <c r="I133" s="9"/>
      <c r="J133" s="9"/>
      <c r="K133" s="9"/>
      <c r="L133" s="9"/>
      <c r="M133" s="9"/>
      <c r="N133" s="22"/>
      <c r="O133" s="9"/>
      <c r="P133" s="9"/>
      <c r="Q133" s="9"/>
      <c r="R133" s="9"/>
      <c r="S133" s="9"/>
      <c r="T133" s="9"/>
    </row>
    <row r="134" spans="1:20" ht="15" x14ac:dyDescent="0.2">
      <c r="A134" s="9"/>
      <c r="F134" s="9"/>
      <c r="G134" s="9"/>
      <c r="H134" s="9"/>
      <c r="I134" s="9"/>
      <c r="J134" s="9"/>
      <c r="K134" s="9"/>
      <c r="L134" s="9"/>
      <c r="M134" s="9"/>
      <c r="N134" s="22"/>
      <c r="O134" s="9"/>
      <c r="P134" s="9"/>
      <c r="Q134" s="9"/>
      <c r="R134" s="9"/>
      <c r="S134" s="9"/>
      <c r="T134" s="9"/>
    </row>
    <row r="135" spans="1:20" ht="15" x14ac:dyDescent="0.2">
      <c r="A135" s="9"/>
      <c r="F135" s="9"/>
      <c r="G135" s="9"/>
      <c r="H135" s="9"/>
      <c r="I135" s="9"/>
      <c r="J135" s="9"/>
      <c r="K135" s="9"/>
      <c r="L135" s="9"/>
      <c r="M135" s="9"/>
      <c r="N135" s="22"/>
      <c r="O135" s="9"/>
      <c r="P135" s="9"/>
      <c r="Q135" s="9"/>
      <c r="R135" s="9"/>
      <c r="S135" s="9"/>
      <c r="T135" s="9"/>
    </row>
    <row r="136" spans="1:20" ht="15" x14ac:dyDescent="0.2">
      <c r="A136" s="9"/>
      <c r="F136" s="9"/>
      <c r="G136" s="9"/>
      <c r="H136" s="9"/>
      <c r="I136" s="9"/>
      <c r="J136" s="9"/>
      <c r="K136" s="9"/>
      <c r="L136" s="9"/>
      <c r="M136" s="9"/>
      <c r="N136" s="22"/>
      <c r="O136" s="9"/>
      <c r="P136" s="9"/>
      <c r="Q136" s="9"/>
      <c r="R136" s="9"/>
      <c r="S136" s="9"/>
      <c r="T136" s="9"/>
    </row>
    <row r="137" spans="1:20" ht="15" x14ac:dyDescent="0.2">
      <c r="A137" s="9"/>
      <c r="F137" s="9"/>
      <c r="G137" s="9"/>
      <c r="H137" s="9"/>
      <c r="I137" s="9"/>
      <c r="J137" s="9"/>
      <c r="K137" s="9"/>
      <c r="L137" s="9"/>
      <c r="M137" s="9"/>
      <c r="N137" s="22"/>
      <c r="O137" s="9"/>
      <c r="P137" s="9"/>
      <c r="Q137" s="9"/>
      <c r="R137" s="9"/>
      <c r="S137" s="9"/>
      <c r="T137" s="9"/>
    </row>
    <row r="138" spans="1:20" ht="15" x14ac:dyDescent="0.2">
      <c r="A138" s="9"/>
      <c r="F138" s="9"/>
      <c r="G138" s="9"/>
      <c r="H138" s="9"/>
      <c r="I138" s="9"/>
      <c r="J138" s="9"/>
      <c r="K138" s="9"/>
      <c r="L138" s="9"/>
      <c r="M138" s="9"/>
      <c r="N138" s="22"/>
      <c r="O138" s="9"/>
      <c r="P138" s="9"/>
      <c r="Q138" s="9"/>
      <c r="R138" s="9"/>
      <c r="S138" s="9"/>
      <c r="T138" s="9"/>
    </row>
    <row r="139" spans="1:20" ht="15" x14ac:dyDescent="0.2">
      <c r="A139" s="9"/>
      <c r="F139" s="9"/>
      <c r="G139" s="9"/>
      <c r="H139" s="9"/>
      <c r="I139" s="9"/>
      <c r="J139" s="9"/>
      <c r="K139" s="9"/>
      <c r="L139" s="9"/>
      <c r="M139" s="9"/>
      <c r="N139" s="22"/>
      <c r="O139" s="9"/>
      <c r="P139" s="9"/>
      <c r="Q139" s="9"/>
      <c r="R139" s="9"/>
      <c r="S139" s="9"/>
      <c r="T139" s="9"/>
    </row>
    <row r="140" spans="1:20" ht="15" x14ac:dyDescent="0.2">
      <c r="A140" s="9"/>
      <c r="F140" s="9"/>
      <c r="G140" s="9"/>
      <c r="H140" s="9"/>
      <c r="I140" s="9"/>
      <c r="J140" s="9"/>
      <c r="K140" s="9"/>
      <c r="L140" s="9"/>
      <c r="M140" s="9"/>
      <c r="N140" s="22"/>
      <c r="O140" s="9"/>
      <c r="P140" s="9"/>
      <c r="Q140" s="9"/>
      <c r="R140" s="9"/>
      <c r="S140" s="9"/>
      <c r="T140" s="9"/>
    </row>
    <row r="141" spans="1:20" ht="15" x14ac:dyDescent="0.2">
      <c r="A141" s="9"/>
      <c r="F141" s="9"/>
      <c r="G141" s="9"/>
      <c r="H141" s="9"/>
      <c r="I141" s="9"/>
      <c r="J141" s="9"/>
      <c r="K141" s="9"/>
      <c r="L141" s="9"/>
      <c r="M141" s="9"/>
      <c r="N141" s="22"/>
      <c r="O141" s="9"/>
      <c r="P141" s="9"/>
      <c r="Q141" s="9"/>
      <c r="R141" s="9"/>
      <c r="S141" s="9"/>
      <c r="T141" s="9"/>
    </row>
    <row r="142" spans="1:20" ht="15" x14ac:dyDescent="0.2">
      <c r="A142" s="9"/>
      <c r="F142" s="9"/>
      <c r="G142" s="9"/>
      <c r="H142" s="9"/>
      <c r="I142" s="9"/>
      <c r="J142" s="9"/>
      <c r="K142" s="9"/>
      <c r="L142" s="9"/>
      <c r="M142" s="9"/>
      <c r="N142" s="22"/>
      <c r="O142" s="9"/>
      <c r="P142" s="9"/>
      <c r="Q142" s="9"/>
      <c r="R142" s="9"/>
      <c r="S142" s="9"/>
      <c r="T142" s="9"/>
    </row>
    <row r="143" spans="1:20" ht="15" x14ac:dyDescent="0.2">
      <c r="A143" s="9"/>
      <c r="F143" s="9"/>
      <c r="G143" s="9"/>
      <c r="H143" s="9"/>
      <c r="I143" s="9"/>
      <c r="J143" s="9"/>
      <c r="K143" s="9"/>
      <c r="L143" s="9"/>
      <c r="M143" s="9"/>
      <c r="N143" s="22"/>
      <c r="O143" s="9"/>
      <c r="P143" s="9"/>
      <c r="Q143" s="9"/>
      <c r="R143" s="9"/>
      <c r="S143" s="9"/>
      <c r="T143" s="9"/>
    </row>
    <row r="144" spans="1:20" ht="15" x14ac:dyDescent="0.2">
      <c r="A144" s="9"/>
      <c r="F144" s="9"/>
      <c r="G144" s="9"/>
      <c r="H144" s="9"/>
      <c r="I144" s="9"/>
      <c r="J144" s="9"/>
      <c r="K144" s="9"/>
      <c r="L144" s="9"/>
      <c r="M144" s="9"/>
      <c r="N144" s="22"/>
      <c r="O144" s="9"/>
      <c r="P144" s="9"/>
      <c r="Q144" s="9"/>
      <c r="R144" s="9"/>
      <c r="S144" s="9"/>
      <c r="T144" s="9"/>
    </row>
    <row r="145" spans="1:20" ht="15" x14ac:dyDescent="0.2">
      <c r="A145" s="9"/>
      <c r="F145" s="9"/>
      <c r="G145" s="9"/>
      <c r="H145" s="9"/>
      <c r="I145" s="9"/>
      <c r="J145" s="9"/>
      <c r="K145" s="9"/>
      <c r="L145" s="9"/>
      <c r="M145" s="9"/>
      <c r="N145" s="22"/>
      <c r="O145" s="9"/>
      <c r="P145" s="9"/>
      <c r="Q145" s="9"/>
      <c r="R145" s="9"/>
      <c r="S145" s="9"/>
      <c r="T145" s="9"/>
    </row>
    <row r="146" spans="1:20" ht="15" x14ac:dyDescent="0.2">
      <c r="A146" s="9"/>
      <c r="F146" s="9"/>
      <c r="G146" s="9"/>
      <c r="H146" s="9"/>
      <c r="I146" s="9"/>
      <c r="J146" s="9"/>
      <c r="K146" s="9"/>
      <c r="L146" s="9"/>
      <c r="M146" s="9"/>
      <c r="N146" s="22"/>
      <c r="O146" s="9"/>
      <c r="P146" s="9"/>
      <c r="Q146" s="9"/>
      <c r="R146" s="9"/>
      <c r="S146" s="9"/>
      <c r="T146" s="9"/>
    </row>
    <row r="147" spans="1:20" ht="15" x14ac:dyDescent="0.2">
      <c r="A147" s="9"/>
      <c r="F147" s="9"/>
      <c r="G147" s="9"/>
      <c r="H147" s="9"/>
      <c r="I147" s="9"/>
      <c r="J147" s="9"/>
      <c r="K147" s="9"/>
      <c r="L147" s="9"/>
      <c r="M147" s="9"/>
      <c r="N147" s="22"/>
      <c r="O147" s="9"/>
      <c r="P147" s="9"/>
      <c r="Q147" s="9"/>
      <c r="R147" s="9"/>
      <c r="S147" s="9"/>
      <c r="T147" s="9"/>
    </row>
    <row r="148" spans="1:20" ht="15" x14ac:dyDescent="0.2">
      <c r="A148" s="9"/>
      <c r="F148" s="9"/>
      <c r="G148" s="9"/>
      <c r="H148" s="9"/>
      <c r="I148" s="9"/>
      <c r="J148" s="9"/>
      <c r="K148" s="9"/>
      <c r="L148" s="9"/>
      <c r="M148" s="9"/>
      <c r="N148" s="22"/>
      <c r="O148" s="9"/>
      <c r="P148" s="9"/>
      <c r="Q148" s="9"/>
      <c r="R148" s="9"/>
      <c r="S148" s="9"/>
      <c r="T148" s="9"/>
    </row>
    <row r="149" spans="1:20" ht="15" x14ac:dyDescent="0.2">
      <c r="A149" s="9"/>
      <c r="F149" s="9"/>
      <c r="G149" s="9"/>
      <c r="H149" s="9"/>
      <c r="I149" s="9"/>
      <c r="J149" s="9"/>
      <c r="K149" s="9"/>
      <c r="L149" s="9"/>
      <c r="M149" s="9"/>
      <c r="N149" s="22"/>
      <c r="O149" s="9"/>
      <c r="P149" s="9"/>
      <c r="Q149" s="9"/>
      <c r="R149" s="9"/>
      <c r="S149" s="9"/>
      <c r="T149" s="9"/>
    </row>
    <row r="150" spans="1:20" ht="15" x14ac:dyDescent="0.2">
      <c r="A150" s="9"/>
      <c r="F150" s="9"/>
    </row>
    <row r="151" spans="1:20" ht="15" x14ac:dyDescent="0.2">
      <c r="F151" s="9"/>
    </row>
  </sheetData>
  <conditionalFormatting sqref="Y2:Y5">
    <cfRule type="cellIs" dxfId="111" priority="109" operator="lessThan">
      <formula>0.5</formula>
    </cfRule>
    <cfRule type="cellIs" dxfId="110" priority="110" operator="greaterThan">
      <formula>0.8</formula>
    </cfRule>
    <cfRule type="cellIs" dxfId="109" priority="111" operator="lessThan">
      <formula>0.5</formula>
    </cfRule>
    <cfRule type="cellIs" dxfId="108" priority="112" operator="greaterThan">
      <formula>0.8</formula>
    </cfRule>
  </conditionalFormatting>
  <conditionalFormatting sqref="Y6:Y21">
    <cfRule type="cellIs" dxfId="107" priority="105" operator="lessThan">
      <formula>0.5</formula>
    </cfRule>
    <cfRule type="cellIs" dxfId="106" priority="106" operator="greaterThan">
      <formula>0.8</formula>
    </cfRule>
    <cfRule type="cellIs" dxfId="105" priority="107" operator="lessThan">
      <formula>0.5</formula>
    </cfRule>
    <cfRule type="cellIs" dxfId="104" priority="108" operator="greaterThan">
      <formula>0.8</formula>
    </cfRule>
  </conditionalFormatting>
  <conditionalFormatting sqref="Y22:Y27">
    <cfRule type="cellIs" dxfId="103" priority="101" operator="lessThan">
      <formula>0.5</formula>
    </cfRule>
    <cfRule type="cellIs" dxfId="102" priority="102" operator="greaterThan">
      <formula>0.8</formula>
    </cfRule>
    <cfRule type="cellIs" dxfId="101" priority="103" operator="lessThan">
      <formula>0.5</formula>
    </cfRule>
    <cfRule type="cellIs" dxfId="100" priority="104" operator="greaterThan">
      <formula>0.8</formula>
    </cfRule>
  </conditionalFormatting>
  <conditionalFormatting sqref="Y28:Y32 Y35:Y52 Y55:Y56">
    <cfRule type="cellIs" dxfId="99" priority="97" operator="lessThan">
      <formula>0.5</formula>
    </cfRule>
    <cfRule type="cellIs" dxfId="98" priority="98" operator="greaterThan">
      <formula>0.8</formula>
    </cfRule>
    <cfRule type="cellIs" dxfId="97" priority="99" operator="lessThan">
      <formula>0.5</formula>
    </cfRule>
    <cfRule type="cellIs" dxfId="96" priority="100" operator="greaterThan">
      <formula>0.8</formula>
    </cfRule>
  </conditionalFormatting>
  <conditionalFormatting sqref="Y33">
    <cfRule type="cellIs" dxfId="95" priority="93" operator="lessThan">
      <formula>0.5</formula>
    </cfRule>
    <cfRule type="cellIs" dxfId="94" priority="94" operator="greaterThan">
      <formula>0.8</formula>
    </cfRule>
    <cfRule type="cellIs" dxfId="93" priority="95" operator="lessThan">
      <formula>0.5</formula>
    </cfRule>
    <cfRule type="cellIs" dxfId="92" priority="96" operator="greaterThan">
      <formula>0.8</formula>
    </cfRule>
  </conditionalFormatting>
  <conditionalFormatting sqref="Y34">
    <cfRule type="cellIs" dxfId="91" priority="89" operator="lessThan">
      <formula>0.5</formula>
    </cfRule>
    <cfRule type="cellIs" dxfId="90" priority="90" operator="greaterThan">
      <formula>0.8</formula>
    </cfRule>
    <cfRule type="cellIs" dxfId="89" priority="91" operator="lessThan">
      <formula>0.5</formula>
    </cfRule>
    <cfRule type="cellIs" dxfId="88" priority="92" operator="greaterThan">
      <formula>0.8</formula>
    </cfRule>
  </conditionalFormatting>
  <conditionalFormatting sqref="Y54">
    <cfRule type="cellIs" dxfId="87" priority="85" operator="lessThan">
      <formula>0.5</formula>
    </cfRule>
    <cfRule type="cellIs" dxfId="86" priority="86" operator="greaterThan">
      <formula>0.8</formula>
    </cfRule>
    <cfRule type="cellIs" dxfId="85" priority="87" operator="lessThan">
      <formula>0.5</formula>
    </cfRule>
    <cfRule type="cellIs" dxfId="84" priority="88" operator="greaterThan">
      <formula>0.8</formula>
    </cfRule>
  </conditionalFormatting>
  <conditionalFormatting sqref="Y58">
    <cfRule type="cellIs" dxfId="83" priority="81" operator="lessThan">
      <formula>0.5</formula>
    </cfRule>
    <cfRule type="cellIs" dxfId="82" priority="82" operator="greaterThan">
      <formula>0.8</formula>
    </cfRule>
    <cfRule type="cellIs" dxfId="81" priority="83" operator="lessThan">
      <formula>0.5</formula>
    </cfRule>
    <cfRule type="cellIs" dxfId="80" priority="84" operator="greaterThan">
      <formula>0.8</formula>
    </cfRule>
  </conditionalFormatting>
  <conditionalFormatting sqref="Y59">
    <cfRule type="cellIs" dxfId="79" priority="77" operator="lessThan">
      <formula>0.5</formula>
    </cfRule>
    <cfRule type="cellIs" dxfId="78" priority="78" operator="greaterThan">
      <formula>0.8</formula>
    </cfRule>
    <cfRule type="cellIs" dxfId="77" priority="79" operator="lessThan">
      <formula>0.5</formula>
    </cfRule>
    <cfRule type="cellIs" dxfId="76" priority="80" operator="greaterThan">
      <formula>0.8</formula>
    </cfRule>
  </conditionalFormatting>
  <conditionalFormatting sqref="Y60">
    <cfRule type="cellIs" dxfId="75" priority="73" operator="lessThan">
      <formula>0.5</formula>
    </cfRule>
    <cfRule type="cellIs" dxfId="74" priority="74" operator="greaterThan">
      <formula>0.8</formula>
    </cfRule>
    <cfRule type="cellIs" dxfId="73" priority="75" operator="lessThan">
      <formula>0.5</formula>
    </cfRule>
    <cfRule type="cellIs" dxfId="72" priority="76" operator="greaterThan">
      <formula>0.8</formula>
    </cfRule>
  </conditionalFormatting>
  <conditionalFormatting sqref="Y61">
    <cfRule type="cellIs" dxfId="71" priority="69" operator="lessThan">
      <formula>0.5</formula>
    </cfRule>
    <cfRule type="cellIs" dxfId="70" priority="70" operator="greaterThan">
      <formula>0.8</formula>
    </cfRule>
    <cfRule type="cellIs" dxfId="69" priority="71" operator="lessThan">
      <formula>0.5</formula>
    </cfRule>
    <cfRule type="cellIs" dxfId="68" priority="72" operator="greaterThan">
      <formula>0.8</formula>
    </cfRule>
  </conditionalFormatting>
  <conditionalFormatting sqref="Y63">
    <cfRule type="cellIs" dxfId="67" priority="65" operator="lessThan">
      <formula>0.5</formula>
    </cfRule>
    <cfRule type="cellIs" dxfId="66" priority="66" operator="greaterThan">
      <formula>0.8</formula>
    </cfRule>
    <cfRule type="cellIs" dxfId="65" priority="67" operator="lessThan">
      <formula>0.5</formula>
    </cfRule>
    <cfRule type="cellIs" dxfId="64" priority="68" operator="greaterThan">
      <formula>0.8</formula>
    </cfRule>
  </conditionalFormatting>
  <conditionalFormatting sqref="Y64">
    <cfRule type="cellIs" dxfId="63" priority="61" operator="lessThan">
      <formula>0.5</formula>
    </cfRule>
    <cfRule type="cellIs" dxfId="62" priority="62" operator="greaterThan">
      <formula>0.8</formula>
    </cfRule>
    <cfRule type="cellIs" dxfId="61" priority="63" operator="lessThan">
      <formula>0.5</formula>
    </cfRule>
    <cfRule type="cellIs" dxfId="60" priority="64" operator="greaterThan">
      <formula>0.8</formula>
    </cfRule>
  </conditionalFormatting>
  <conditionalFormatting sqref="Y65">
    <cfRule type="cellIs" dxfId="59" priority="57" operator="lessThan">
      <formula>0.5</formula>
    </cfRule>
    <cfRule type="cellIs" dxfId="58" priority="58" operator="greaterThan">
      <formula>0.8</formula>
    </cfRule>
    <cfRule type="cellIs" dxfId="57" priority="59" operator="lessThan">
      <formula>0.5</formula>
    </cfRule>
    <cfRule type="cellIs" dxfId="56" priority="60" operator="greaterThan">
      <formula>0.8</formula>
    </cfRule>
  </conditionalFormatting>
  <conditionalFormatting sqref="Y66:Y87 Y90:Y93">
    <cfRule type="cellIs" dxfId="55" priority="53" operator="lessThan">
      <formula>0.5</formula>
    </cfRule>
    <cfRule type="cellIs" dxfId="54" priority="54" operator="greaterThan">
      <formula>0.8</formula>
    </cfRule>
    <cfRule type="cellIs" dxfId="53" priority="55" operator="lessThan">
      <formula>0.5</formula>
    </cfRule>
    <cfRule type="cellIs" dxfId="52" priority="56" operator="greaterThan">
      <formula>0.8</formula>
    </cfRule>
  </conditionalFormatting>
  <conditionalFormatting sqref="Y89">
    <cfRule type="cellIs" dxfId="51" priority="49" operator="lessThan">
      <formula>0.5</formula>
    </cfRule>
    <cfRule type="cellIs" dxfId="50" priority="50" operator="greaterThan">
      <formula>0.8</formula>
    </cfRule>
    <cfRule type="cellIs" dxfId="49" priority="51" operator="lessThan">
      <formula>0.5</formula>
    </cfRule>
    <cfRule type="cellIs" dxfId="48" priority="52" operator="greaterThan">
      <formula>0.8</formula>
    </cfRule>
  </conditionalFormatting>
  <conditionalFormatting sqref="Y96">
    <cfRule type="cellIs" dxfId="47" priority="45" operator="lessThan">
      <formula>0.5</formula>
    </cfRule>
    <cfRule type="cellIs" dxfId="46" priority="46" operator="greaterThan">
      <formula>0.8</formula>
    </cfRule>
    <cfRule type="cellIs" dxfId="45" priority="47" operator="lessThan">
      <formula>0.5</formula>
    </cfRule>
    <cfRule type="cellIs" dxfId="44" priority="48" operator="greaterThan">
      <formula>0.8</formula>
    </cfRule>
  </conditionalFormatting>
  <conditionalFormatting sqref="Y97">
    <cfRule type="cellIs" dxfId="43" priority="41" operator="lessThan">
      <formula>0.5</formula>
    </cfRule>
    <cfRule type="cellIs" dxfId="42" priority="42" operator="greaterThan">
      <formula>0.8</formula>
    </cfRule>
    <cfRule type="cellIs" dxfId="41" priority="43" operator="lessThan">
      <formula>0.5</formula>
    </cfRule>
    <cfRule type="cellIs" dxfId="40" priority="44" operator="greaterThan">
      <formula>0.8</formula>
    </cfRule>
  </conditionalFormatting>
  <conditionalFormatting sqref="Y98">
    <cfRule type="cellIs" dxfId="39" priority="37" operator="lessThan">
      <formula>0.5</formula>
    </cfRule>
    <cfRule type="cellIs" dxfId="38" priority="38" operator="greaterThan">
      <formula>0.8</formula>
    </cfRule>
    <cfRule type="cellIs" dxfId="37" priority="39" operator="lessThan">
      <formula>0.5</formula>
    </cfRule>
    <cfRule type="cellIs" dxfId="36" priority="40" operator="greaterThan">
      <formula>0.8</formula>
    </cfRule>
  </conditionalFormatting>
  <conditionalFormatting sqref="Y99:Y103 Y106:Y113">
    <cfRule type="cellIs" dxfId="35" priority="33" operator="lessThan">
      <formula>0.5</formula>
    </cfRule>
    <cfRule type="cellIs" dxfId="34" priority="34" operator="greaterThan">
      <formula>0.8</formula>
    </cfRule>
    <cfRule type="cellIs" dxfId="33" priority="35" operator="lessThan">
      <formula>0.5</formula>
    </cfRule>
    <cfRule type="cellIs" dxfId="32" priority="36" operator="greaterThan">
      <formula>0.8</formula>
    </cfRule>
  </conditionalFormatting>
  <conditionalFormatting sqref="Y105">
    <cfRule type="cellIs" dxfId="31" priority="29" operator="lessThan">
      <formula>0.5</formula>
    </cfRule>
    <cfRule type="cellIs" dxfId="30" priority="30" operator="greaterThan">
      <formula>0.8</formula>
    </cfRule>
    <cfRule type="cellIs" dxfId="29" priority="31" operator="lessThan">
      <formula>0.5</formula>
    </cfRule>
    <cfRule type="cellIs" dxfId="28" priority="32" operator="greaterThan">
      <formula>0.8</formula>
    </cfRule>
  </conditionalFormatting>
  <conditionalFormatting sqref="Y116">
    <cfRule type="cellIs" dxfId="27" priority="25" operator="lessThan">
      <formula>0.5</formula>
    </cfRule>
    <cfRule type="cellIs" dxfId="26" priority="26" operator="greaterThan">
      <formula>0.8</formula>
    </cfRule>
    <cfRule type="cellIs" dxfId="25" priority="27" operator="lessThan">
      <formula>0.5</formula>
    </cfRule>
    <cfRule type="cellIs" dxfId="24" priority="28" operator="greaterThan">
      <formula>0.8</formula>
    </cfRule>
  </conditionalFormatting>
  <conditionalFormatting sqref="Y117">
    <cfRule type="cellIs" dxfId="23" priority="21" operator="lessThan">
      <formula>0.5</formula>
    </cfRule>
    <cfRule type="cellIs" dxfId="22" priority="22" operator="greaterThan">
      <formula>0.8</formula>
    </cfRule>
    <cfRule type="cellIs" dxfId="21" priority="23" operator="lessThan">
      <formula>0.5</formula>
    </cfRule>
    <cfRule type="cellIs" dxfId="20" priority="24" operator="greaterThan">
      <formula>0.8</formula>
    </cfRule>
  </conditionalFormatting>
  <conditionalFormatting sqref="Y118">
    <cfRule type="cellIs" dxfId="19" priority="17" operator="lessThan">
      <formula>0.5</formula>
    </cfRule>
    <cfRule type="cellIs" dxfId="18" priority="18" operator="greaterThan">
      <formula>0.8</formula>
    </cfRule>
    <cfRule type="cellIs" dxfId="17" priority="19" operator="lessThan">
      <formula>0.5</formula>
    </cfRule>
    <cfRule type="cellIs" dxfId="16" priority="20" operator="greaterThan">
      <formula>0.8</formula>
    </cfRule>
  </conditionalFormatting>
  <conditionalFormatting sqref="Y119">
    <cfRule type="cellIs" dxfId="15" priority="13" operator="lessThan">
      <formula>0.5</formula>
    </cfRule>
    <cfRule type="cellIs" dxfId="14" priority="14" operator="greaterThan">
      <formula>0.8</formula>
    </cfRule>
    <cfRule type="cellIs" dxfId="13" priority="15" operator="lessThan">
      <formula>0.5</formula>
    </cfRule>
    <cfRule type="cellIs" dxfId="12" priority="16" operator="greaterThan">
      <formula>0.8</formula>
    </cfRule>
  </conditionalFormatting>
  <conditionalFormatting sqref="Y120">
    <cfRule type="cellIs" dxfId="11" priority="9" operator="lessThan">
      <formula>0.5</formula>
    </cfRule>
    <cfRule type="cellIs" dxfId="10" priority="10" operator="greaterThan">
      <formula>0.8</formula>
    </cfRule>
    <cfRule type="cellIs" dxfId="9" priority="11" operator="lessThan">
      <formula>0.5</formula>
    </cfRule>
    <cfRule type="cellIs" dxfId="8" priority="12" operator="greaterThan">
      <formula>0.8</formula>
    </cfRule>
  </conditionalFormatting>
  <conditionalFormatting sqref="Y123">
    <cfRule type="cellIs" dxfId="3" priority="1" operator="lessThan">
      <formula>0.5</formula>
    </cfRule>
    <cfRule type="cellIs" dxfId="2" priority="2" operator="greaterThan">
      <formula>0.8</formula>
    </cfRule>
    <cfRule type="cellIs" dxfId="1" priority="3" operator="lessThan">
      <formula>0.5</formula>
    </cfRule>
    <cfRule type="cellIs" dxfId="0" priority="4" operator="greaterThan">
      <formula>0.8</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dc:creator>
  <cp:lastModifiedBy>Ulrich Schimmack</cp:lastModifiedBy>
  <dcterms:created xsi:type="dcterms:W3CDTF">2020-03-03T01:40:43Z</dcterms:created>
  <dcterms:modified xsi:type="dcterms:W3CDTF">2021-04-23T20:44:58Z</dcterms:modified>
</cp:coreProperties>
</file>