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C:\Users\ulric\Dropbox\PHPCurves\DOCS\IAT.PoPS\Social.Cognition.Special.Issue.2020\"/>
    </mc:Choice>
  </mc:AlternateContent>
  <xr:revisionPtr revIDLastSave="0" documentId="13_ncr:1_{B6D734DC-4D7D-44D3-B6AB-EB348782E2C6}" xr6:coauthVersionLast="45" xr6:coauthVersionMax="45" xr10:uidLastSave="{00000000-0000-0000-0000-000000000000}"/>
  <bookViews>
    <workbookView xWindow="-120" yWindow="-120" windowWidth="29040" windowHeight="15840" tabRatio="500" xr2:uid="{00000000-000D-0000-FFFF-FFFF00000000}"/>
  </bookViews>
  <sheets>
    <sheet name="2010"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V35" i="1" l="1"/>
  <c r="AG1" i="1" s="1"/>
  <c r="W35" i="1"/>
  <c r="X35" i="1" s="1"/>
  <c r="W34" i="1"/>
  <c r="X34" i="1" s="1"/>
  <c r="V34" i="1"/>
  <c r="U33" i="1"/>
  <c r="V33" i="1" s="1"/>
  <c r="W33" i="1" s="1"/>
  <c r="X33" i="1" s="1"/>
  <c r="U32" i="1"/>
  <c r="V32" i="1" s="1"/>
  <c r="W32" i="1" s="1"/>
  <c r="X32" i="1" s="1"/>
  <c r="V31" i="1"/>
  <c r="W31" i="1" s="1"/>
  <c r="X31" i="1" s="1"/>
  <c r="U31" i="1"/>
  <c r="T31" i="1"/>
  <c r="AH1" i="1" l="1"/>
  <c r="U30" i="1"/>
  <c r="V30" i="1" s="1"/>
  <c r="W30" i="1" s="1"/>
  <c r="X30" i="1" s="1"/>
  <c r="U27" i="1"/>
  <c r="V27" i="1" s="1"/>
  <c r="W27" i="1" s="1"/>
  <c r="X27" i="1" s="1"/>
  <c r="T27" i="1"/>
  <c r="U26" i="1"/>
  <c r="V26" i="1" s="1"/>
  <c r="W26" i="1" s="1"/>
  <c r="X26" i="1" s="1"/>
  <c r="U25" i="1"/>
  <c r="V25" i="1" s="1"/>
  <c r="W25" i="1" s="1"/>
  <c r="X25" i="1" s="1"/>
  <c r="U24" i="1"/>
  <c r="V24" i="1" s="1"/>
  <c r="W24" i="1" s="1"/>
  <c r="X24" i="1" s="1"/>
  <c r="U23" i="1"/>
  <c r="V23" i="1" s="1"/>
  <c r="W23" i="1" s="1"/>
  <c r="X23" i="1" s="1"/>
  <c r="V22" i="1"/>
  <c r="W22" i="1" s="1"/>
  <c r="U22" i="1"/>
  <c r="U21" i="1"/>
  <c r="V21" i="1" s="1"/>
  <c r="W21" i="1" s="1"/>
  <c r="X21" i="1" s="1"/>
  <c r="W20" i="1"/>
  <c r="X20" i="1" s="1"/>
  <c r="U20" i="1"/>
  <c r="V20" i="1" s="1"/>
  <c r="X22" i="1" l="1"/>
  <c r="U19" i="1"/>
  <c r="V19" i="1" s="1"/>
  <c r="W19" i="1" s="1"/>
  <c r="X19" i="1" s="1"/>
  <c r="U18" i="1"/>
  <c r="V18" i="1" s="1"/>
  <c r="W18" i="1" s="1"/>
  <c r="X18" i="1" s="1"/>
  <c r="U3" i="1"/>
  <c r="V3" i="1" s="1"/>
  <c r="W3" i="1" s="1"/>
  <c r="X3" i="1" s="1"/>
  <c r="U4" i="1"/>
  <c r="V4" i="1" s="1"/>
  <c r="W4" i="1" s="1"/>
  <c r="X4" i="1" s="1"/>
  <c r="U16" i="1"/>
  <c r="V16" i="1" s="1"/>
  <c r="W16" i="1" s="1"/>
  <c r="X16" i="1" s="1"/>
  <c r="U15" i="1"/>
  <c r="V15" i="1" s="1"/>
  <c r="W15" i="1" s="1"/>
  <c r="X15" i="1" s="1"/>
  <c r="T15" i="1"/>
  <c r="U14" i="1"/>
  <c r="V14" i="1" s="1"/>
  <c r="W14" i="1" s="1"/>
  <c r="X14" i="1" s="1"/>
  <c r="T14" i="1"/>
  <c r="U13" i="1"/>
  <c r="V13" i="1" s="1"/>
  <c r="W13" i="1" s="1"/>
  <c r="X13" i="1" s="1"/>
  <c r="V12" i="1"/>
  <c r="W12" i="1" s="1"/>
  <c r="U10" i="1"/>
  <c r="V10" i="1" s="1"/>
  <c r="W10" i="1" s="1"/>
  <c r="X10" i="1" s="1"/>
  <c r="V9" i="1"/>
  <c r="W9" i="1" s="1"/>
  <c r="X9" i="1" s="1"/>
  <c r="U9" i="1"/>
  <c r="T9" i="1"/>
  <c r="X8" i="1"/>
  <c r="W8" i="1"/>
  <c r="V8" i="1"/>
  <c r="U8" i="1"/>
  <c r="T8" i="1"/>
  <c r="U7" i="1"/>
  <c r="V7" i="1" s="1"/>
  <c r="W7" i="1" s="1"/>
  <c r="X7" i="1" s="1"/>
  <c r="T7" i="1"/>
  <c r="U6" i="1"/>
  <c r="V6" i="1" s="1"/>
  <c r="W6" i="1" s="1"/>
  <c r="X6" i="1" s="1"/>
  <c r="U5" i="1"/>
  <c r="V5" i="1" s="1"/>
  <c r="W5" i="1" s="1"/>
  <c r="X5" i="1" s="1"/>
  <c r="T4" i="1"/>
  <c r="X2" i="1"/>
  <c r="W2" i="1"/>
  <c r="V2" i="1"/>
  <c r="U2" i="1"/>
  <c r="T3" i="1"/>
  <c r="T2" i="1"/>
  <c r="X12" i="1" l="1"/>
  <c r="AB3" i="1" l="1"/>
  <c r="AB33" i="1" l="1"/>
  <c r="AC1" i="1"/>
  <c r="AD1" i="1" l="1"/>
  <c r="AE1" i="1" s="1"/>
  <c r="AB2" i="1" l="1"/>
</calcChain>
</file>

<file path=xl/sharedStrings.xml><?xml version="1.0" encoding="utf-8"?>
<sst xmlns="http://schemas.openxmlformats.org/spreadsheetml/2006/main" count="342" uniqueCount="157">
  <si>
    <t>No</t>
  </si>
  <si>
    <t>Author</t>
  </si>
  <si>
    <t>Title</t>
  </si>
  <si>
    <t>DOI</t>
  </si>
  <si>
    <t>Journal</t>
  </si>
  <si>
    <t>Year</t>
  </si>
  <si>
    <t>Study</t>
  </si>
  <si>
    <t>Np</t>
  </si>
  <si>
    <t>EXP</t>
  </si>
  <si>
    <t>COV</t>
  </si>
  <si>
    <t>Design1</t>
  </si>
  <si>
    <t>Design2</t>
  </si>
  <si>
    <t>MFHT</t>
  </si>
  <si>
    <t>Test</t>
  </si>
  <si>
    <t>which.statistical.test</t>
  </si>
  <si>
    <t>df.numerator</t>
  </si>
  <si>
    <t>df.denominator</t>
  </si>
  <si>
    <t>test.statistic</t>
  </si>
  <si>
    <t>pval</t>
  </si>
  <si>
    <t>zval</t>
  </si>
  <si>
    <t>obs.power</t>
  </si>
  <si>
    <t>Inflation</t>
  </si>
  <si>
    <t>r</t>
  </si>
  <si>
    <t>N</t>
  </si>
  <si>
    <t>t</t>
  </si>
  <si>
    <t>BS</t>
  </si>
  <si>
    <t>Main</t>
  </si>
  <si>
    <t>Interpreted as Discovery</t>
  </si>
  <si>
    <t xml:space="preserve">Ease of coding </t>
  </si>
  <si>
    <t>James K. McNulty
Florida State University
Michael A. Olson
University of Tennessee
Thomas E. Joiner Jr.
Florida State University</t>
  </si>
  <si>
    <t>Implicit Interpersonal Evaluations as a Risk Factor for Suicidality:
Automatic Spousal Attitudes Predict Changes in the Probability of
Suicidal Thoughts</t>
  </si>
  <si>
    <t>http://dx.doi.org/10.1037/pspi0000180</t>
  </si>
  <si>
    <t>JPSP</t>
  </si>
  <si>
    <t>1a</t>
  </si>
  <si>
    <t>1b</t>
  </si>
  <si>
    <t>Table 2</t>
  </si>
  <si>
    <t>b = -.21, se = .24</t>
  </si>
  <si>
    <t>b = -1.57, se = .39</t>
  </si>
  <si>
    <t>Table 5</t>
  </si>
  <si>
    <t>b = -.48, se = .12</t>
  </si>
  <si>
    <t>A Dual-Process Perspective on How
Sexual Experiences Shape Automatic Versus
Explicit Relationship Satisfaction: Reply to
Brody, Costa, Klapilová, and Weiss (2018)</t>
  </si>
  <si>
    <t>Lindsey L. Hicks1, James K. McNulty1, Andrea L. Meltzer1, and
Michael A. Olson2</t>
  </si>
  <si>
    <t>https://doi.org/10.1177/095679761876084</t>
  </si>
  <si>
    <t>PsySci</t>
  </si>
  <si>
    <t>a positive association
between the frequency of orgasm from PVI and automatic
partner attitudes, t(142) = 2.30, p = .023, effect-size
r = .19,</t>
  </si>
  <si>
    <t>t(142)=2.30</t>
  </si>
  <si>
    <t>Automatic Associations Between One’s
Partner and One’s Affect as the Proximal
Mechanism of Change in Relationship
Satisfaction: Evidence from Evaluative
Conditioning</t>
  </si>
  <si>
    <t>James K. McNulty1, Michael A. Olson2, Rachael E. Jones3, and
Laura M. Acosta1
Florida State University
Michael A. Olson
University of Tennessee
Thomas E. Joiner Jr.
Florida State University</t>
  </si>
  <si>
    <t>https://doi.org/10.1177/09567976177020</t>
  </si>
  <si>
    <t>The effect of group was significant, b = 7.11, SE = 3.33,
t(133) = 2.14, p = .034</t>
  </si>
  <si>
    <t>t(133)=2.14</t>
  </si>
  <si>
    <t>Capturing the Interpersonal Implications
of Evolved Preferences? Frequency of
Sex Shapes Automatic, but Not Explicit,
Partner Evaluations</t>
  </si>
  <si>
    <t>Lindsey L. Hicks1, James K. McNulty1, Andrea L. Meltzer1,
and Michael A. Olson2</t>
  </si>
  <si>
    <t>DOI: 10.1177/0956797616638650</t>
  </si>
  <si>
    <t>b = .15, se = .07</t>
  </si>
  <si>
    <t>Table 4</t>
  </si>
  <si>
    <t>b = .13, se = .06</t>
  </si>
  <si>
    <t>Implicit Self-Evaluations Predict Changes
in Implicit Partner Evaluations</t>
  </si>
  <si>
    <t>James K. McNulty1, Levi R. Baker1, and
Michael A. Olson</t>
  </si>
  <si>
    <t>DOI: 10.1177/0956797614537833</t>
  </si>
  <si>
    <t>b = .26, se = .10</t>
  </si>
  <si>
    <t>spouses' automatic attitudes were positively associated with changes in their marital satisfaction over time [B = 0.14, SE = 0.07, &lt;250) = 2.02, P = 0.044; effect size r = 0. 1 3].</t>
  </si>
  <si>
    <t>t(250)=2.02</t>
  </si>
  <si>
    <t>James K. McNulty, Michael A. Olson, Andrea L. Meltzer and Matthew J.
Shaffer</t>
  </si>
  <si>
    <t>Though They May Be Unaware, Newlyweds Implicitly Know Whether Their Marriage
Will Be Satisfying</t>
  </si>
  <si>
    <t xml:space="preserve"> </t>
  </si>
  <si>
    <t>Science</t>
  </si>
  <si>
    <t>Anthony Scinta
Nevada State College
Shelly L. Gable
University of California, Santa Barbara</t>
  </si>
  <si>
    <t xml:space="preserve">Automatic and Self-Reported Attitudes
in Romantic Relationships
</t>
  </si>
  <si>
    <t>PSPB</t>
  </si>
  <si>
    <t>no codable data</t>
  </si>
  <si>
    <t>p = .012</t>
  </si>
  <si>
    <t>As expected, the BTE hypothesis was supported
by the image SPT but not the lexical SPT. For the
image-based SPT, the negative contrast yielded significant
interaction coefficients for satisfaction (β = –.364, p =
.012), the feeling thermometer (β = –.334, p = .015), predictions
about staying together this year (β = –.293, p =
.050) and next year (β = –.331, p = .026), IOS (β = –.364,
p = .012), positive partner attributes (β = –.332, p = .023),
and passion (β = –.272, p = .034)</t>
  </si>
  <si>
    <t>p</t>
  </si>
  <si>
    <t>Our analysis revealed that IPA was positively predictive
of RS, controlling for ISE, relationship length, age, and sex, b = .23,
t(100) = 2.08, p = .04 (see Fig. 1).</t>
  </si>
  <si>
    <t>Implicit partner affect, relationship satisfaction, and the prediction
of romantic breakup</t>
  </si>
  <si>
    <t>Etienne P. LeBel *, Lorne Campbell</t>
  </si>
  <si>
    <t>doi:10.1016/j.jesp.2009.07.003</t>
  </si>
  <si>
    <t>JESP</t>
  </si>
  <si>
    <t>t(100)=2.08</t>
  </si>
  <si>
    <t>Task</t>
  </si>
  <si>
    <t>EP</t>
  </si>
  <si>
    <t>IAT</t>
  </si>
  <si>
    <t>GNAT</t>
  </si>
  <si>
    <t>Soonhee Lee, Ronald D. Rogge, and Harry T. Reis</t>
  </si>
  <si>
    <t>Assessing the Seeds of Relationship Decay:
Using Implicit Evaluations to Detect the
Early Stages of Disillusionment</t>
  </si>
  <si>
    <t>Table 1</t>
  </si>
  <si>
    <t>b = 1.75, se = .55</t>
  </si>
  <si>
    <t>b = 1.03, se = .37</t>
  </si>
  <si>
    <t>Sandra L. Murray a,*, John G. Holmes b, Rebecca T. Pinkus c</t>
  </si>
  <si>
    <t>A smart unconscious? Procedural origins of automatic partner attitudes in marriage</t>
  </si>
  <si>
    <t>doi:10.1016/j.jesp.2010.03.003</t>
  </si>
  <si>
    <t>z = 2.78</t>
  </si>
  <si>
    <t>z</t>
  </si>
  <si>
    <t xml:space="preserve"> Implicit and explicit measures of adult attachment to mothers in a Chinese context</t>
  </si>
  <si>
    <t>article not availabe</t>
  </si>
  <si>
    <t>by Ren, Zhen and Wang, Dengfeng and Yang, Anbo and Li, Meng and Higgins, Louise T</t>
  </si>
  <si>
    <t>Signaling When (and When Not) to Be Cautious and Self-Protective:
Impulsive and Reflective Trust in Close Relationships</t>
  </si>
  <si>
    <t>Sandra L. Murray
University at Buffalo, State University of New York
Rebecca T. Pinkus
University of Western Sydney
John G. Holmes
University of Waterloo
Brianna Harris, Sarah Gomillion, and Maya Aloni
University at Buffalo, State University of New York
Jaye L. Derrick
Research Institute on Addictions
Sadie Leder
University at Buffalo, State University of New York</t>
  </si>
  <si>
    <t>DOI: 10.1037/a0023233</t>
  </si>
  <si>
    <t>Subliminal Conditioning</t>
  </si>
  <si>
    <t>A regression analysis predicting trust from condition
(1   positive evaluative associations, 0   control) revealed that
participants subliminally conditioned to evaluate their partner positively
reported greater trust (M   .24) than did controls (M  
 .18),     .23, t(71)   2.00, sr2   .05, p   .05</t>
  </si>
  <si>
    <t>t(71)=2.00</t>
  </si>
  <si>
    <t>t(122)=2.19</t>
  </si>
  <si>
    <t>2way</t>
  </si>
  <si>
    <t>z = 2.32</t>
  </si>
  <si>
    <t>Table 3</t>
  </si>
  <si>
    <t>z = 2.54</t>
  </si>
  <si>
    <t>3way</t>
  </si>
  <si>
    <t>z = 3.60</t>
  </si>
  <si>
    <t>The regression analysis
predicting reaction times to negative traits revealed a significant
three-way Impulsive Trust (i.e., partner IAT)   WMC   Reflective
Trust interaction.</t>
  </si>
  <si>
    <t>z = 2.14</t>
  </si>
  <si>
    <t>The Dynamics of Relationship Promotion: Controlling the Automatic
Inclination to Trust</t>
  </si>
  <si>
    <t>Sandra L. Murray and Sarah Gomillion
University at Buffalo, The State University of New York
John G. Holmes
University of Waterloo
Brianna Harris and Veronica Lamarche
University at Buffalo, The State University of New York</t>
  </si>
  <si>
    <t>DOI: 10.1037/a0030513</t>
  </si>
  <si>
    <t>Table 1 reveals the expected threeway
Impulsive Trust   Self-Regulatory Capacity   Reflective
Trust interaction.</t>
  </si>
  <si>
    <t>t = 3.44</t>
  </si>
  <si>
    <t>The regression predicting the composite
revealed the expected, significant three-way Impulsive
Trust   Self-Regulatory Capacity   Reflective Trust interaction</t>
  </si>
  <si>
    <t>t = 2.11</t>
  </si>
  <si>
    <t>z = 2.61</t>
  </si>
  <si>
    <t>The Interactive Role of Implicit
and Explicit Partner Evaluations
on Ongoing Affective and
Behavioral Romantic Realitie</t>
  </si>
  <si>
    <t>Etienne P. LeBel1 and Lorne Campbell1</t>
  </si>
  <si>
    <t>DOI: 10.1177/1948550612448196</t>
  </si>
  <si>
    <t>SPPS</t>
  </si>
  <si>
    <t>NLT</t>
  </si>
  <si>
    <t>Qualifying these two main effects, a statistically significant
interaction emerged between actor IPE and actor explicit
partner perceptions (b ¼ –.09, SE ¼ .04, p &lt; .04).</t>
  </si>
  <si>
    <t>b = .09, se = .04</t>
  </si>
  <si>
    <t>Sascha Krause1, Mitja D. Back2, Boris Egloff3, and Stefan C. Schmukle1
Abstract</t>
  </si>
  <si>
    <t>Implicit Interpersonal Attraction in Small
Groups: Automatically Activated
Evaluations Predict Actual Behavior
Toward Social Partners</t>
  </si>
  <si>
    <t>DOI: 10.1177/1948550613517723</t>
  </si>
  <si>
    <t>No Hypothesis Test</t>
  </si>
  <si>
    <t>Insufficient Data to Compute Test Statistic</t>
  </si>
  <si>
    <t>Implicit agency, communality, and perceptual congruence in couples:
Implications for relationship health</t>
  </si>
  <si>
    <t>Danielle M. Young a, ⁎, Corinne A. Moss-Racusin b , Diana T. Sanchez a</t>
  </si>
  <si>
    <t>DOI: 10.1016/j.jesp.2014.06.010</t>
  </si>
  <si>
    <t>t = 2.81</t>
  </si>
  <si>
    <t>Speech Is Silver, Nonverbal Behavior Is
Gold: How Implicit Partner Evaluations
Affect Dyadic Interactions in Close
Relationships</t>
  </si>
  <si>
    <t>Ruddy Faure1, Francesca Righetti1, Magdalena Seibel2, and
Wilhelm Hofmann2</t>
  </si>
  <si>
    <t>DOI: 10.1177/0956797618785899</t>
  </si>
  <si>
    <t>Consistent with
our hypothesis, results revealed that participants’
implicit partner evaluations were associated with their
nonverbal behavior, b = 0.34, SE = 0.12, 95% CI = [0.10</t>
  </si>
  <si>
    <t>b = .34,se = .12</t>
  </si>
  <si>
    <t>Implicitly Imprinting the Past on the Present: Automatic Partner Attitudes
and the Transition to Parenthood</t>
  </si>
  <si>
    <t>Sandra L. Murray and Mark D. Seery
University at Buffalo, The State University of New York
Veronica M. Lamarche
University of Essex
Cheryl Kondrak
University at Buffalo, The State University of New York
Sarah Gomillion
Facebook, Austin, TX</t>
  </si>
  <si>
    <t>0022-3514/19/$12.00 http://dx.doi.org/10.1037/pspi0000143</t>
  </si>
  <si>
    <t>Table 2 Both, Composite, r = .15</t>
  </si>
  <si>
    <t>z = 2.02</t>
  </si>
  <si>
    <t>The Predictive Validity of Explicit and Implicit
Partner Evaluations for Relationship Behaviors: An
Actor–Partner Interdependence Analysis</t>
  </si>
  <si>
    <t>Sascha Krause &amp; Michael Dufner</t>
  </si>
  <si>
    <t>JPersAssess</t>
  </si>
  <si>
    <t>Anthony Scinta Shelly L. Gable
University of California, Santa Barbara</t>
  </si>
  <si>
    <t>When and for Whom Implicit Partner
Evaluations Predict Forgiveness</t>
  </si>
  <si>
    <t>Ruddy Faure1 , Francesca Righetti1, Grace Larson2,
Maria Fernanda Cuellar1, Antonis Koutsoumpis1 ,
Maria Zwicker1,3 , and Wilhelm Hofmann</t>
  </si>
  <si>
    <t>DOI: 10.1177/1948550620936476</t>
  </si>
  <si>
    <t>Table 2, IPE x Condition, p = .047</t>
  </si>
  <si>
    <t>p = .047</t>
  </si>
  <si>
    <t>Table 4, IPE x Condition, p = .005</t>
  </si>
  <si>
    <t>p = .005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</si>
</sst>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2"/>
      <color theme="1"/>
      <name val="Calibri"/>
      <family val="2"/>
      <scheme val="minor"/>
    </font>
    <font>
      <sz val="12"/>
      <color theme="1"/>
      <name val="Calibri"/>
      <family val="2"/>
      <scheme val="minor"/>
    </font>
    <font>
      <sz val="12"/>
      <color rgb="FF9C0006"/>
      <name val="Calibri"/>
      <family val="2"/>
      <scheme val="minor"/>
    </font>
    <font>
      <b/>
      <sz val="12"/>
      <color rgb="FFFA7D00"/>
      <name val="Calibri"/>
      <family val="2"/>
      <scheme val="minor"/>
    </font>
    <font>
      <u/>
      <sz val="12"/>
      <color theme="11"/>
      <name val="Calibri"/>
      <family val="2"/>
      <scheme val="minor"/>
    </font>
    <font>
      <u/>
      <sz val="12"/>
      <color theme="10"/>
      <name val="Calibri"/>
      <family val="2"/>
      <scheme val="minor"/>
    </font>
  </fonts>
  <fills count="5">
    <fill>
      <patternFill patternType="none"/>
    </fill>
    <fill>
      <patternFill patternType="gray125"/>
    </fill>
    <fill>
      <patternFill patternType="solid">
        <fgColor rgb="FFFFC7CE"/>
      </patternFill>
    </fill>
    <fill>
      <patternFill patternType="solid">
        <fgColor rgb="FFF2F2F2"/>
      </patternFill>
    </fill>
    <fill>
      <patternFill patternType="solid">
        <fgColor theme="6" tint="0.79998168889431442"/>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s>
  <cellStyleXfs count="1118">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1" fillId="0" borderId="0" xfId="0" applyFont="1" applyAlignment="1">
      <alignment horizontal="right"/>
    </xf>
    <xf numFmtId="0" fontId="1" fillId="0" borderId="0" xfId="0" applyFont="1" applyAlignment="1">
      <alignment horizontal="left"/>
    </xf>
    <xf numFmtId="0" fontId="1" fillId="0" borderId="0" xfId="0" applyFont="1"/>
    <xf numFmtId="0" fontId="0" fillId="0" borderId="0" xfId="0" applyAlignment="1">
      <alignment horizontal="left"/>
    </xf>
    <xf numFmtId="0" fontId="3" fillId="3" borderId="1" xfId="2"/>
    <xf numFmtId="0" fontId="2" fillId="2" borderId="1" xfId="1" applyBorder="1"/>
    <xf numFmtId="0" fontId="0" fillId="0" borderId="0" xfId="0" applyFill="1"/>
    <xf numFmtId="0" fontId="0" fillId="0" borderId="0" xfId="0" applyFill="1" applyAlignment="1">
      <alignment horizontal="right"/>
    </xf>
    <xf numFmtId="0" fontId="3" fillId="0" borderId="1" xfId="2" applyFill="1"/>
    <xf numFmtId="0" fontId="0" fillId="0" borderId="0" xfId="0" applyAlignment="1"/>
    <xf numFmtId="0" fontId="0" fillId="4" borderId="0" xfId="0" applyFill="1"/>
    <xf numFmtId="0" fontId="0" fillId="0" borderId="0" xfId="0" applyFill="1" applyAlignment="1"/>
    <xf numFmtId="0" fontId="5" fillId="0" borderId="0" xfId="1117" applyFill="1"/>
    <xf numFmtId="0" fontId="0" fillId="0" borderId="0" xfId="0" applyFill="1" applyBorder="1" applyAlignment="1"/>
    <xf numFmtId="2" fontId="0" fillId="0" borderId="0" xfId="0" applyNumberFormat="1" applyFill="1"/>
    <xf numFmtId="2" fontId="3" fillId="3" borderId="1" xfId="2" applyNumberFormat="1"/>
    <xf numFmtId="2" fontId="0" fillId="0" borderId="0" xfId="0" applyNumberFormat="1"/>
    <xf numFmtId="2" fontId="3" fillId="3" borderId="2" xfId="2" applyNumberFormat="1" applyBorder="1" applyAlignment="1"/>
    <xf numFmtId="0" fontId="0" fillId="0" borderId="0" xfId="0" applyFill="1" applyAlignment="1">
      <alignment wrapText="1"/>
    </xf>
    <xf numFmtId="164" fontId="0" fillId="0" borderId="0" xfId="0" applyNumberFormat="1" applyAlignment="1">
      <alignment horizontal="left"/>
    </xf>
    <xf numFmtId="164" fontId="3" fillId="3" borderId="1" xfId="2" applyNumberFormat="1" applyAlignment="1">
      <alignment horizontal="left"/>
    </xf>
    <xf numFmtId="164" fontId="0" fillId="0" borderId="0" xfId="0" applyNumberFormat="1"/>
  </cellXfs>
  <cellStyles count="1118">
    <cellStyle name="Bad" xfId="1" builtinId="27"/>
    <cellStyle name="Calculation" xfId="2" builtinId="2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7"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Hyperlink" xfId="10" builtinId="8" hidden="1"/>
    <cellStyle name="Hyperlink" xfId="12" builtinId="8" hidden="1"/>
    <cellStyle name="Hyperlink" xfId="14" builtinId="8" hidden="1"/>
    <cellStyle name="Hyperlink" xfId="16"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037/pspi0000180" TargetMode="External"/><Relationship Id="rId2" Type="http://schemas.openxmlformats.org/officeDocument/2006/relationships/hyperlink" Target="http://dx.doi.org/10.1037/pspi0000180" TargetMode="External"/><Relationship Id="rId1" Type="http://schemas.openxmlformats.org/officeDocument/2006/relationships/hyperlink" Target="http://dx.doi.org/10.1037/pspi0000180" TargetMode="External"/><Relationship Id="rId5" Type="http://schemas.openxmlformats.org/officeDocument/2006/relationships/printerSettings" Target="../printerSettings/printerSettings1.bin"/><Relationship Id="rId4" Type="http://schemas.openxmlformats.org/officeDocument/2006/relationships/hyperlink" Target="http://dx.doi.org/10.1016/j.jesp.2014.06.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7"/>
  <sheetViews>
    <sheetView tabSelected="1" workbookViewId="0">
      <pane ySplit="1" topLeftCell="A17" activePane="bottomLeft" state="frozen"/>
      <selection activeCell="Q1" sqref="Q1"/>
      <selection pane="bottomLeft" activeCell="A35" sqref="A35"/>
    </sheetView>
  </sheetViews>
  <sheetFormatPr defaultColWidth="11" defaultRowHeight="15.75" x14ac:dyDescent="0.25"/>
  <cols>
    <col min="4" max="4" width="17.125" customWidth="1"/>
    <col min="14" max="14" width="36.125" customWidth="1"/>
    <col min="15" max="15" width="14.375" customWidth="1"/>
    <col min="16" max="16" width="21.5" customWidth="1"/>
    <col min="21" max="21" width="11" style="22"/>
    <col min="22" max="23" width="11" style="17"/>
    <col min="25" max="25" width="21.5" style="11" customWidth="1"/>
  </cols>
  <sheetData>
    <row r="1" spans="1:34" x14ac:dyDescent="0.25">
      <c r="A1" s="1" t="s">
        <v>0</v>
      </c>
      <c r="B1" s="2" t="s">
        <v>1</v>
      </c>
      <c r="C1" s="3" t="s">
        <v>2</v>
      </c>
      <c r="D1" s="3" t="s">
        <v>3</v>
      </c>
      <c r="E1" s="3" t="s">
        <v>4</v>
      </c>
      <c r="F1" s="3" t="s">
        <v>5</v>
      </c>
      <c r="G1" s="1" t="s">
        <v>6</v>
      </c>
      <c r="H1" s="1" t="s">
        <v>80</v>
      </c>
      <c r="I1" s="1" t="s">
        <v>7</v>
      </c>
      <c r="J1" s="1" t="s">
        <v>8</v>
      </c>
      <c r="K1" s="1" t="s">
        <v>9</v>
      </c>
      <c r="L1" s="1" t="s">
        <v>10</v>
      </c>
      <c r="M1" s="1" t="s">
        <v>11</v>
      </c>
      <c r="N1" s="2" t="s">
        <v>12</v>
      </c>
      <c r="O1" s="2" t="s">
        <v>13</v>
      </c>
      <c r="P1" t="s">
        <v>27</v>
      </c>
      <c r="Q1" s="4" t="s">
        <v>14</v>
      </c>
      <c r="R1" t="s">
        <v>15</v>
      </c>
      <c r="S1" t="s">
        <v>16</v>
      </c>
      <c r="T1" t="s">
        <v>17</v>
      </c>
      <c r="U1" s="20" t="s">
        <v>18</v>
      </c>
      <c r="V1" s="17" t="s">
        <v>19</v>
      </c>
      <c r="W1" s="17" t="s">
        <v>20</v>
      </c>
      <c r="X1" t="s">
        <v>21</v>
      </c>
      <c r="Y1" s="11" t="s">
        <v>28</v>
      </c>
      <c r="Z1" s="5" t="s">
        <v>22</v>
      </c>
      <c r="AA1" s="6" t="s">
        <v>23</v>
      </c>
      <c r="AB1" s="5" t="s">
        <v>24</v>
      </c>
      <c r="AC1" s="17">
        <f>AVERAGE(W2:W100)</f>
        <v>0.67175490945246052</v>
      </c>
      <c r="AD1" s="17">
        <f>AVERAGE(X2:X100)</f>
        <v>0.29491175721420604</v>
      </c>
      <c r="AE1" s="17">
        <f>AC1-AD1</f>
        <v>0.37684315223825449</v>
      </c>
      <c r="AG1">
        <f>CORREL(F2:F100,V2:V100)</f>
        <v>-8.5555709672392941E-2</v>
      </c>
      <c r="AH1">
        <f>CORREL(F2:F100,W2:W100)</f>
        <v>-0.12514320968904138</v>
      </c>
    </row>
    <row r="2" spans="1:34" s="7" customFormat="1" x14ac:dyDescent="0.25">
      <c r="A2" s="7">
        <v>1</v>
      </c>
      <c r="B2" s="12" t="s">
        <v>29</v>
      </c>
      <c r="C2" s="12" t="s">
        <v>30</v>
      </c>
      <c r="D2" s="13" t="s">
        <v>31</v>
      </c>
      <c r="E2" s="14" t="s">
        <v>32</v>
      </c>
      <c r="F2" s="7">
        <v>2019</v>
      </c>
      <c r="G2" s="8" t="s">
        <v>33</v>
      </c>
      <c r="H2" s="8"/>
      <c r="I2" s="7">
        <v>240</v>
      </c>
      <c r="J2" s="7">
        <v>0</v>
      </c>
      <c r="K2" s="7">
        <v>1</v>
      </c>
      <c r="L2" s="7" t="s">
        <v>25</v>
      </c>
      <c r="M2" s="7" t="s">
        <v>26</v>
      </c>
      <c r="N2" s="7" t="s">
        <v>35</v>
      </c>
      <c r="O2" s="7" t="s">
        <v>36</v>
      </c>
      <c r="P2" s="7">
        <v>0</v>
      </c>
      <c r="Q2" s="7" t="s">
        <v>24</v>
      </c>
      <c r="R2" s="7">
        <v>1</v>
      </c>
      <c r="S2" s="7">
        <v>90</v>
      </c>
      <c r="T2" s="15">
        <f>0.21/24</f>
        <v>8.7499999999999991E-3</v>
      </c>
      <c r="U2" s="21">
        <f t="shared" ref="U2:U3" si="0">IF(Q2="t", _xlfn.T.DIST.2T(T2,S2), IF(Q2="f", _xlfn.F.DIST.RT(T2,R2,S2), IF(Q2="chisq", _xlfn.CHISQ.DIST.RT(T2,R2), IF(Q2="z", (1-_xlfn.NORM.S.DIST(T2,TRUE))*2))))</f>
        <v>0.99303796563843494</v>
      </c>
      <c r="V2" s="16">
        <f t="shared" ref="V2:V3" si="1">_xlfn.NORM.INV(1-U2/2,0,1)</f>
        <v>8.7257268155745155E-3</v>
      </c>
      <c r="W2" s="16">
        <f t="shared" ref="W2:W3" si="2">_xlfn.NORM.DIST(V2,1.96,1,TRUE)</f>
        <v>2.551221387719432E-2</v>
      </c>
      <c r="X2" s="16">
        <f t="shared" ref="X2:X3" si="3">P2-W2</f>
        <v>-2.551221387719432E-2</v>
      </c>
      <c r="Y2" s="11">
        <v>1</v>
      </c>
      <c r="Z2" s="9"/>
      <c r="AA2" s="9"/>
      <c r="AB2" s="9">
        <f>SQRT((AA2-2)*Z2^2/(1-Z2^2))</f>
        <v>0</v>
      </c>
    </row>
    <row r="3" spans="1:34" x14ac:dyDescent="0.25">
      <c r="A3" s="7">
        <v>1</v>
      </c>
      <c r="B3" s="12" t="s">
        <v>29</v>
      </c>
      <c r="C3" s="12" t="s">
        <v>30</v>
      </c>
      <c r="D3" s="13" t="s">
        <v>31</v>
      </c>
      <c r="E3" s="14" t="s">
        <v>32</v>
      </c>
      <c r="F3" s="7">
        <v>2019</v>
      </c>
      <c r="G3" s="8" t="s">
        <v>34</v>
      </c>
      <c r="H3" s="8"/>
      <c r="I3" s="7">
        <v>135</v>
      </c>
      <c r="J3" s="7">
        <v>0</v>
      </c>
      <c r="K3" s="7">
        <v>1</v>
      </c>
      <c r="L3" s="7" t="s">
        <v>25</v>
      </c>
      <c r="M3" s="7" t="s">
        <v>26</v>
      </c>
      <c r="N3" s="7" t="s">
        <v>35</v>
      </c>
      <c r="O3" s="7" t="s">
        <v>37</v>
      </c>
      <c r="P3" s="7">
        <v>1</v>
      </c>
      <c r="Q3" s="7" t="s">
        <v>24</v>
      </c>
      <c r="R3" s="7">
        <v>1</v>
      </c>
      <c r="S3" s="7">
        <v>67</v>
      </c>
      <c r="T3" s="15">
        <f>1.57/0.39</f>
        <v>4.0256410256410255</v>
      </c>
      <c r="U3" s="21">
        <f t="shared" si="0"/>
        <v>1.4718553252719303E-4</v>
      </c>
      <c r="V3" s="16">
        <f t="shared" si="1"/>
        <v>3.7957706336917152</v>
      </c>
      <c r="W3" s="16">
        <f t="shared" si="2"/>
        <v>0.96680420681029644</v>
      </c>
      <c r="X3" s="16">
        <f t="shared" si="3"/>
        <v>3.319579318970356E-2</v>
      </c>
      <c r="Y3" s="11">
        <v>1</v>
      </c>
      <c r="Z3">
        <v>0.7</v>
      </c>
      <c r="AA3">
        <v>59</v>
      </c>
      <c r="AB3" s="5">
        <f>SQRT((AA3-2)*Z3^2/(1-Z3^2))</f>
        <v>7.4003179581929404</v>
      </c>
    </row>
    <row r="4" spans="1:34" x14ac:dyDescent="0.25">
      <c r="A4" s="7">
        <v>1</v>
      </c>
      <c r="B4" s="12" t="s">
        <v>29</v>
      </c>
      <c r="C4" s="12" t="s">
        <v>30</v>
      </c>
      <c r="D4" s="13" t="s">
        <v>31</v>
      </c>
      <c r="E4" s="14" t="s">
        <v>32</v>
      </c>
      <c r="F4" s="7">
        <v>2019</v>
      </c>
      <c r="G4" s="7">
        <v>2</v>
      </c>
      <c r="H4" s="7"/>
      <c r="I4" s="7">
        <v>288</v>
      </c>
      <c r="J4" s="7">
        <v>0</v>
      </c>
      <c r="K4" s="7">
        <v>1</v>
      </c>
      <c r="L4" s="7" t="s">
        <v>25</v>
      </c>
      <c r="M4" s="7" t="s">
        <v>26</v>
      </c>
      <c r="N4" s="7" t="s">
        <v>38</v>
      </c>
      <c r="O4" s="7" t="s">
        <v>39</v>
      </c>
      <c r="P4" s="7">
        <v>1</v>
      </c>
      <c r="Q4" s="7" t="s">
        <v>24</v>
      </c>
      <c r="R4" s="7">
        <v>1</v>
      </c>
      <c r="S4" s="7">
        <v>95</v>
      </c>
      <c r="T4" s="15">
        <f>0.48/0.12</f>
        <v>4</v>
      </c>
      <c r="U4" s="21">
        <f t="shared" ref="U4" si="4">IF(Q4="t", _xlfn.T.DIST.2T(T4,S4), IF(Q4="f", _xlfn.F.DIST.RT(T4,R4,S4), IF(Q4="chisq", _xlfn.CHISQ.DIST.RT(T4,R4), IF(Q4="z", (1-_xlfn.NORM.S.DIST(T4,TRUE))*2))))</f>
        <v>1.2534949020000631E-4</v>
      </c>
      <c r="V4" s="16">
        <f t="shared" ref="V4" si="5">_xlfn.NORM.INV(1-U4/2,0,1)</f>
        <v>3.835420810474099</v>
      </c>
      <c r="W4" s="16">
        <f t="shared" ref="W4" si="6">_xlfn.NORM.DIST(V4,1.96,1,TRUE)</f>
        <v>0.96963257280275439</v>
      </c>
      <c r="X4" s="16">
        <f t="shared" ref="X4" si="7">P4-W4</f>
        <v>3.0367427197245611E-2</v>
      </c>
      <c r="Y4" s="11">
        <v>1</v>
      </c>
    </row>
    <row r="5" spans="1:34" x14ac:dyDescent="0.25">
      <c r="A5" s="7">
        <v>2</v>
      </c>
      <c r="B5" s="12" t="s">
        <v>41</v>
      </c>
      <c r="C5" s="12" t="s">
        <v>40</v>
      </c>
      <c r="D5" s="7" t="s">
        <v>42</v>
      </c>
      <c r="E5" s="14" t="s">
        <v>43</v>
      </c>
      <c r="F5" s="7">
        <v>2018</v>
      </c>
      <c r="G5" s="7">
        <v>1</v>
      </c>
      <c r="H5" s="7"/>
      <c r="I5" s="7">
        <v>202</v>
      </c>
      <c r="J5" s="7">
        <v>0</v>
      </c>
      <c r="K5" s="7">
        <v>1</v>
      </c>
      <c r="L5" s="7" t="s">
        <v>25</v>
      </c>
      <c r="M5" s="7" t="s">
        <v>26</v>
      </c>
      <c r="N5" s="12" t="s">
        <v>44</v>
      </c>
      <c r="O5" s="7" t="s">
        <v>45</v>
      </c>
      <c r="P5" s="7">
        <v>1</v>
      </c>
      <c r="Q5" s="7" t="s">
        <v>24</v>
      </c>
      <c r="R5" s="7">
        <v>1</v>
      </c>
      <c r="S5" s="7">
        <v>142</v>
      </c>
      <c r="T5" s="15">
        <v>2.2999999999999998</v>
      </c>
      <c r="U5" s="21">
        <f t="shared" ref="U5" si="8">IF(Q5="t", _xlfn.T.DIST.2T(T5,S5), IF(Q5="f", _xlfn.F.DIST.RT(T5,R5,S5), IF(Q5="chisq", _xlfn.CHISQ.DIST.RT(T5,R5), IF(Q5="z", (1-_xlfn.NORM.S.DIST(T5,TRUE))*2))))</f>
        <v>2.2905664842695486E-2</v>
      </c>
      <c r="V5" s="16">
        <f t="shared" ref="V5" si="9">_xlfn.NORM.INV(1-U5/2,0,1)</f>
        <v>2.2750044173675112</v>
      </c>
      <c r="W5" s="16">
        <f t="shared" ref="W5" si="10">_xlfn.NORM.DIST(V5,1.96,1,TRUE)</f>
        <v>0.62362085004350598</v>
      </c>
      <c r="X5" s="16">
        <f t="shared" ref="X5" si="11">P5-W5</f>
        <v>0.37637914995649402</v>
      </c>
      <c r="Y5" s="11">
        <v>1</v>
      </c>
    </row>
    <row r="6" spans="1:34" x14ac:dyDescent="0.25">
      <c r="A6" s="7">
        <v>3</v>
      </c>
      <c r="B6" s="12" t="s">
        <v>47</v>
      </c>
      <c r="C6" s="12" t="s">
        <v>46</v>
      </c>
      <c r="D6" s="7" t="s">
        <v>48</v>
      </c>
      <c r="E6" s="14" t="s">
        <v>43</v>
      </c>
      <c r="F6" s="7">
        <v>2017</v>
      </c>
      <c r="G6" s="7">
        <v>1</v>
      </c>
      <c r="H6" s="7"/>
      <c r="I6" s="7">
        <v>133</v>
      </c>
      <c r="J6" s="7">
        <v>0</v>
      </c>
      <c r="K6" s="7">
        <v>1</v>
      </c>
      <c r="L6" s="7" t="s">
        <v>25</v>
      </c>
      <c r="M6" s="7" t="s">
        <v>26</v>
      </c>
      <c r="N6" s="12" t="s">
        <v>49</v>
      </c>
      <c r="O6" s="7" t="s">
        <v>50</v>
      </c>
      <c r="P6" s="7">
        <v>1</v>
      </c>
      <c r="Q6" s="7" t="s">
        <v>24</v>
      </c>
      <c r="R6" s="7">
        <v>1</v>
      </c>
      <c r="S6" s="7">
        <v>133</v>
      </c>
      <c r="T6" s="15">
        <v>2.14</v>
      </c>
      <c r="U6" s="21">
        <f t="shared" ref="U6" si="12">IF(Q6="t", _xlfn.T.DIST.2T(T6,S6), IF(Q6="f", _xlfn.F.DIST.RT(T6,R6,S6), IF(Q6="chisq", _xlfn.CHISQ.DIST.RT(T6,R6), IF(Q6="z", (1-_xlfn.NORM.S.DIST(T6,TRUE))*2))))</f>
        <v>3.4180096830491224E-2</v>
      </c>
      <c r="V6" s="16">
        <f t="shared" ref="V6" si="13">_xlfn.NORM.INV(1-U6/2,0,1)</f>
        <v>2.1179406210018392</v>
      </c>
      <c r="W6" s="16">
        <f t="shared" ref="W6" si="14">_xlfn.NORM.DIST(V6,1.96,1,TRUE)</f>
        <v>0.56274820558540006</v>
      </c>
      <c r="X6" s="16">
        <f t="shared" ref="X6" si="15">P6-W6</f>
        <v>0.43725179441459994</v>
      </c>
      <c r="Y6" s="11">
        <v>1</v>
      </c>
    </row>
    <row r="7" spans="1:34" x14ac:dyDescent="0.25">
      <c r="A7" s="7">
        <v>4</v>
      </c>
      <c r="B7" s="10" t="s">
        <v>52</v>
      </c>
      <c r="C7" s="12" t="s">
        <v>51</v>
      </c>
      <c r="D7" s="7" t="s">
        <v>53</v>
      </c>
      <c r="E7" s="14" t="s">
        <v>43</v>
      </c>
      <c r="F7" s="7">
        <v>2017</v>
      </c>
      <c r="G7" s="7">
        <v>1</v>
      </c>
      <c r="H7" s="7"/>
      <c r="I7" s="7">
        <v>240</v>
      </c>
      <c r="J7" s="7">
        <v>0</v>
      </c>
      <c r="K7" s="7">
        <v>1</v>
      </c>
      <c r="L7" s="7" t="s">
        <v>25</v>
      </c>
      <c r="M7" s="7" t="s">
        <v>26</v>
      </c>
      <c r="N7" s="12" t="s">
        <v>35</v>
      </c>
      <c r="O7" s="12" t="s">
        <v>54</v>
      </c>
      <c r="P7" s="7">
        <v>1</v>
      </c>
      <c r="Q7" s="7" t="s">
        <v>24</v>
      </c>
      <c r="R7" s="7">
        <v>1</v>
      </c>
      <c r="S7" s="7">
        <v>70</v>
      </c>
      <c r="T7" s="15">
        <f>0.15/0.07</f>
        <v>2.1428571428571428</v>
      </c>
      <c r="U7" s="21">
        <f t="shared" ref="U7:U9" si="16">IF(Q7="t", _xlfn.T.DIST.2T(T7,S7), IF(Q7="f", _xlfn.F.DIST.RT(T7,R7,S7), IF(Q7="chisq", _xlfn.CHISQ.DIST.RT(T7,R7), IF(Q7="z", (1-_xlfn.NORM.S.DIST(T7,TRUE))*2))))</f>
        <v>3.560292979708083E-2</v>
      </c>
      <c r="V7" s="16">
        <f t="shared" ref="V7:V8" si="17">_xlfn.NORM.INV(1-U7/2,0,1)</f>
        <v>2.1014335001787674</v>
      </c>
      <c r="W7" s="16">
        <f t="shared" ref="W7:W8" si="18">_xlfn.NORM.DIST(V7,1.96,1,TRUE)</f>
        <v>0.55623625453083592</v>
      </c>
      <c r="X7" s="16">
        <f t="shared" ref="X7:X8" si="19">P7-W7</f>
        <v>0.44376374546916408</v>
      </c>
      <c r="Y7" s="11">
        <v>1</v>
      </c>
    </row>
    <row r="8" spans="1:34" x14ac:dyDescent="0.25">
      <c r="A8" s="7">
        <v>4</v>
      </c>
      <c r="B8" s="10" t="s">
        <v>52</v>
      </c>
      <c r="C8" s="12" t="s">
        <v>51</v>
      </c>
      <c r="D8" s="7" t="s">
        <v>53</v>
      </c>
      <c r="E8" s="14" t="s">
        <v>43</v>
      </c>
      <c r="F8" s="7">
        <v>2017</v>
      </c>
      <c r="G8" s="7">
        <v>2</v>
      </c>
      <c r="H8" s="7"/>
      <c r="I8" s="7">
        <v>112</v>
      </c>
      <c r="J8" s="7">
        <v>0</v>
      </c>
      <c r="K8" s="7">
        <v>1</v>
      </c>
      <c r="L8" s="7" t="s">
        <v>25</v>
      </c>
      <c r="M8" s="7" t="s">
        <v>26</v>
      </c>
      <c r="N8" s="12" t="s">
        <v>55</v>
      </c>
      <c r="O8" s="12" t="s">
        <v>56</v>
      </c>
      <c r="P8" s="7">
        <v>1</v>
      </c>
      <c r="Q8" s="7" t="s">
        <v>24</v>
      </c>
      <c r="R8" s="7">
        <v>1</v>
      </c>
      <c r="S8" s="7">
        <v>43</v>
      </c>
      <c r="T8" s="15">
        <f>0.13/0.06</f>
        <v>2.166666666666667</v>
      </c>
      <c r="U8" s="21">
        <f t="shared" si="16"/>
        <v>3.584673036989966E-2</v>
      </c>
      <c r="V8" s="16">
        <f t="shared" si="17"/>
        <v>2.0986617317366489</v>
      </c>
      <c r="W8" s="16">
        <f t="shared" si="18"/>
        <v>0.55514127022691961</v>
      </c>
      <c r="X8" s="16">
        <f t="shared" si="19"/>
        <v>0.44485872977308039</v>
      </c>
      <c r="Y8" s="11">
        <v>1</v>
      </c>
    </row>
    <row r="9" spans="1:34" x14ac:dyDescent="0.25">
      <c r="A9" s="7">
        <v>5</v>
      </c>
      <c r="B9" s="12" t="s">
        <v>58</v>
      </c>
      <c r="C9" s="12" t="s">
        <v>57</v>
      </c>
      <c r="D9" s="7" t="s">
        <v>59</v>
      </c>
      <c r="E9" s="14" t="s">
        <v>43</v>
      </c>
      <c r="F9" s="7">
        <v>2014</v>
      </c>
      <c r="G9" s="7">
        <v>1</v>
      </c>
      <c r="H9" s="8" t="s">
        <v>81</v>
      </c>
      <c r="I9" s="7">
        <v>112</v>
      </c>
      <c r="J9" s="7">
        <v>0</v>
      </c>
      <c r="K9" s="7">
        <v>1</v>
      </c>
      <c r="L9" s="7" t="s">
        <v>25</v>
      </c>
      <c r="M9" s="7" t="s">
        <v>26</v>
      </c>
      <c r="N9" s="12" t="s">
        <v>55</v>
      </c>
      <c r="O9" s="12" t="s">
        <v>60</v>
      </c>
      <c r="P9" s="7">
        <v>1</v>
      </c>
      <c r="Q9" s="7" t="s">
        <v>24</v>
      </c>
      <c r="R9" s="7">
        <v>1</v>
      </c>
      <c r="S9" s="7">
        <v>110</v>
      </c>
      <c r="T9" s="15">
        <f>0.26/0.1</f>
        <v>2.6</v>
      </c>
      <c r="U9" s="21">
        <f t="shared" si="16"/>
        <v>1.0602130829548468E-2</v>
      </c>
      <c r="V9" s="16">
        <f t="shared" ref="V9" si="20">_xlfn.NORM.INV(1-U9/2,0,1)</f>
        <v>2.5555461260133447</v>
      </c>
      <c r="W9" s="16">
        <f t="shared" ref="W9" si="21">_xlfn.NORM.DIST(V9,1.96,1,TRUE)</f>
        <v>0.72426076195612021</v>
      </c>
      <c r="X9" s="16">
        <f t="shared" ref="X9" si="22">P9-W9</f>
        <v>0.27573923804387979</v>
      </c>
      <c r="Y9" s="11">
        <v>1</v>
      </c>
    </row>
    <row r="10" spans="1:34" x14ac:dyDescent="0.25">
      <c r="A10" s="7">
        <v>6</v>
      </c>
      <c r="B10" s="12" t="s">
        <v>63</v>
      </c>
      <c r="C10" s="10" t="s">
        <v>64</v>
      </c>
      <c r="D10" s="7" t="s">
        <v>65</v>
      </c>
      <c r="E10" s="14" t="s">
        <v>66</v>
      </c>
      <c r="F10" s="7">
        <v>2013</v>
      </c>
      <c r="G10" s="7">
        <v>1</v>
      </c>
      <c r="H10" s="8" t="s">
        <v>81</v>
      </c>
      <c r="I10" s="7">
        <v>135</v>
      </c>
      <c r="J10" s="7">
        <v>0</v>
      </c>
      <c r="K10" s="7">
        <v>1</v>
      </c>
      <c r="L10" s="7" t="s">
        <v>25</v>
      </c>
      <c r="M10" s="7" t="s">
        <v>26</v>
      </c>
      <c r="N10" s="12" t="s">
        <v>61</v>
      </c>
      <c r="O10" s="12" t="s">
        <v>62</v>
      </c>
      <c r="P10" s="7">
        <v>1</v>
      </c>
      <c r="Q10" s="7" t="s">
        <v>24</v>
      </c>
      <c r="R10" s="7">
        <v>1</v>
      </c>
      <c r="S10" s="7">
        <v>250</v>
      </c>
      <c r="T10" s="15">
        <v>2.02</v>
      </c>
      <c r="U10" s="21">
        <f t="shared" ref="U10" si="23">IF(Q10="t", _xlfn.T.DIST.2T(T10,S10), IF(Q10="f", _xlfn.F.DIST.RT(T10,R10,S10), IF(Q10="chisq", _xlfn.CHISQ.DIST.RT(T10,R10), IF(Q10="z", (1-_xlfn.NORM.S.DIST(T10,TRUE))*2))))</f>
        <v>4.4450077070654577E-2</v>
      </c>
      <c r="V10" s="16">
        <f t="shared" ref="V10" si="24">_xlfn.NORM.INV(1-U10/2,0,1)</f>
        <v>2.0098215693442527</v>
      </c>
      <c r="W10" s="16">
        <f t="shared" ref="W10" si="25">_xlfn.NORM.DIST(V10,1.96,1,TRUE)</f>
        <v>0.51986771091274186</v>
      </c>
      <c r="X10" s="16">
        <f t="shared" ref="X10" si="26">P10-W10</f>
        <v>0.48013228908725814</v>
      </c>
      <c r="Y10" s="11">
        <v>1</v>
      </c>
    </row>
    <row r="11" spans="1:34" ht="126" x14ac:dyDescent="0.25">
      <c r="A11" s="7">
        <v>7</v>
      </c>
      <c r="B11" s="19" t="s">
        <v>149</v>
      </c>
      <c r="C11" s="12" t="s">
        <v>68</v>
      </c>
      <c r="D11" s="7" t="s">
        <v>65</v>
      </c>
      <c r="E11" s="14" t="s">
        <v>69</v>
      </c>
      <c r="F11" s="7">
        <v>2007</v>
      </c>
      <c r="G11" s="7">
        <v>1</v>
      </c>
      <c r="H11" s="8" t="s">
        <v>81</v>
      </c>
      <c r="J11" s="7"/>
      <c r="K11" s="7"/>
      <c r="L11" s="7"/>
      <c r="M11" s="7"/>
      <c r="N11" s="12" t="s">
        <v>70</v>
      </c>
      <c r="O11" s="7"/>
      <c r="P11" s="7"/>
      <c r="Q11" s="7"/>
      <c r="R11" s="7"/>
      <c r="S11" s="7"/>
      <c r="T11" s="15"/>
      <c r="U11" s="21"/>
      <c r="V11" s="16"/>
      <c r="W11" s="16"/>
      <c r="X11" s="5"/>
    </row>
    <row r="12" spans="1:34" x14ac:dyDescent="0.25">
      <c r="A12" s="7">
        <v>7</v>
      </c>
      <c r="B12" s="12" t="s">
        <v>67</v>
      </c>
      <c r="C12" s="12" t="s">
        <v>68</v>
      </c>
      <c r="D12" s="7"/>
      <c r="E12" s="14" t="s">
        <v>69</v>
      </c>
      <c r="F12" s="7">
        <v>2007</v>
      </c>
      <c r="G12" s="7">
        <v>2</v>
      </c>
      <c r="H12" s="8" t="s">
        <v>81</v>
      </c>
      <c r="I12" s="7">
        <v>81</v>
      </c>
      <c r="J12" s="7">
        <v>0</v>
      </c>
      <c r="K12" s="7">
        <v>1</v>
      </c>
      <c r="L12" s="7" t="s">
        <v>25</v>
      </c>
      <c r="M12" s="7" t="s">
        <v>26</v>
      </c>
      <c r="N12" s="12" t="s">
        <v>72</v>
      </c>
      <c r="O12" s="12" t="s">
        <v>71</v>
      </c>
      <c r="P12" s="7">
        <v>1</v>
      </c>
      <c r="Q12" s="7" t="s">
        <v>73</v>
      </c>
      <c r="R12" s="7"/>
      <c r="S12" s="7"/>
      <c r="T12" s="15"/>
      <c r="U12" s="21">
        <v>1.2E-2</v>
      </c>
      <c r="V12" s="16">
        <f t="shared" ref="V12:V13" si="27">_xlfn.NORM.INV(1-U12/2,0,1)</f>
        <v>2.5121443279304616</v>
      </c>
      <c r="W12" s="16">
        <f t="shared" ref="W12:W13" si="28">_xlfn.NORM.DIST(V12,1.96,1,TRUE)</f>
        <v>0.70957526325713727</v>
      </c>
      <c r="X12" s="16">
        <f t="shared" ref="X12:X13" si="29">P12-W12</f>
        <v>0.29042473674286273</v>
      </c>
      <c r="Y12" s="11">
        <v>1</v>
      </c>
    </row>
    <row r="13" spans="1:34" x14ac:dyDescent="0.25">
      <c r="A13" s="7">
        <v>8</v>
      </c>
      <c r="B13" s="12" t="s">
        <v>76</v>
      </c>
      <c r="C13" s="12" t="s">
        <v>75</v>
      </c>
      <c r="D13" s="7" t="s">
        <v>77</v>
      </c>
      <c r="E13" s="14" t="s">
        <v>78</v>
      </c>
      <c r="F13" s="7">
        <v>2009</v>
      </c>
      <c r="G13" s="7">
        <v>1</v>
      </c>
      <c r="H13" s="8" t="s">
        <v>124</v>
      </c>
      <c r="I13" s="7">
        <v>106</v>
      </c>
      <c r="J13" s="7">
        <v>0</v>
      </c>
      <c r="K13" s="7">
        <v>1</v>
      </c>
      <c r="L13" s="7" t="s">
        <v>25</v>
      </c>
      <c r="M13" s="7" t="s">
        <v>26</v>
      </c>
      <c r="N13" s="12" t="s">
        <v>74</v>
      </c>
      <c r="O13" s="12" t="s">
        <v>79</v>
      </c>
      <c r="P13" s="7">
        <v>1</v>
      </c>
      <c r="Q13" s="7" t="s">
        <v>24</v>
      </c>
      <c r="R13" s="7">
        <v>1</v>
      </c>
      <c r="S13" s="7">
        <v>100</v>
      </c>
      <c r="T13" s="15">
        <v>2.08</v>
      </c>
      <c r="U13" s="21">
        <f t="shared" ref="U13" si="30">IF(Q13="t", _xlfn.T.DIST.2T(T13,S13), IF(Q13="f", _xlfn.F.DIST.RT(T13,R13,S13), IF(Q13="chisq", _xlfn.CHISQ.DIST.RT(T13,R13), IF(Q13="z", (1-_xlfn.NORM.S.DIST(T13,TRUE))*2))))</f>
        <v>4.008278725089659E-2</v>
      </c>
      <c r="V13" s="16">
        <f t="shared" si="27"/>
        <v>2.0528947403311379</v>
      </c>
      <c r="W13" s="16">
        <f t="shared" si="28"/>
        <v>0.53700640785590004</v>
      </c>
      <c r="X13" s="16">
        <f t="shared" si="29"/>
        <v>0.46299359214409996</v>
      </c>
      <c r="Y13" s="11">
        <v>1</v>
      </c>
    </row>
    <row r="14" spans="1:34" x14ac:dyDescent="0.25">
      <c r="A14" s="7">
        <v>9</v>
      </c>
      <c r="B14" s="12" t="s">
        <v>84</v>
      </c>
      <c r="C14" s="12" t="s">
        <v>85</v>
      </c>
      <c r="D14" s="7" t="s">
        <v>65</v>
      </c>
      <c r="E14" s="14" t="s">
        <v>43</v>
      </c>
      <c r="F14" s="7">
        <v>2010</v>
      </c>
      <c r="G14" s="7">
        <v>1</v>
      </c>
      <c r="H14" s="8" t="s">
        <v>83</v>
      </c>
      <c r="I14" s="7">
        <v>169</v>
      </c>
      <c r="J14" s="7">
        <v>0</v>
      </c>
      <c r="K14" s="7">
        <v>1</v>
      </c>
      <c r="L14" s="7" t="s">
        <v>25</v>
      </c>
      <c r="M14" s="7" t="s">
        <v>26</v>
      </c>
      <c r="N14" s="12" t="s">
        <v>86</v>
      </c>
      <c r="O14" s="12" t="s">
        <v>87</v>
      </c>
      <c r="P14" s="7">
        <v>1</v>
      </c>
      <c r="Q14" s="7" t="s">
        <v>24</v>
      </c>
      <c r="R14" s="7">
        <v>1</v>
      </c>
      <c r="S14" s="7">
        <v>169</v>
      </c>
      <c r="T14" s="15">
        <f>1.75/0.55</f>
        <v>3.1818181818181817</v>
      </c>
      <c r="U14" s="21">
        <f t="shared" ref="U14" si="31">IF(Q14="t", _xlfn.T.DIST.2T(T14,S14), IF(Q14="f", _xlfn.F.DIST.RT(T14,R14,S14), IF(Q14="chisq", _xlfn.CHISQ.DIST.RT(T14,R14), IF(Q14="z", (1-_xlfn.NORM.S.DIST(T14,TRUE))*2))))</f>
        <v>1.7418821836046074E-3</v>
      </c>
      <c r="V14" s="16">
        <f t="shared" ref="V14" si="32">_xlfn.NORM.INV(1-U14/2,0,1)</f>
        <v>3.1310403627010381</v>
      </c>
      <c r="W14" s="16">
        <f t="shared" ref="W14" si="33">_xlfn.NORM.DIST(V14,1.96,1,TRUE)</f>
        <v>0.87920872325386634</v>
      </c>
      <c r="X14" s="16">
        <f t="shared" ref="X14" si="34">P14-W14</f>
        <v>0.12079127674613366</v>
      </c>
      <c r="Y14" s="11">
        <v>1</v>
      </c>
    </row>
    <row r="15" spans="1:34" x14ac:dyDescent="0.25">
      <c r="A15" s="7">
        <v>9</v>
      </c>
      <c r="B15" s="12" t="s">
        <v>84</v>
      </c>
      <c r="C15" s="12" t="s">
        <v>85</v>
      </c>
      <c r="D15" s="7" t="s">
        <v>65</v>
      </c>
      <c r="E15" s="14" t="s">
        <v>43</v>
      </c>
      <c r="F15" s="7">
        <v>2010</v>
      </c>
      <c r="G15" s="7">
        <v>2</v>
      </c>
      <c r="H15" s="8" t="s">
        <v>83</v>
      </c>
      <c r="I15" s="7">
        <v>122</v>
      </c>
      <c r="J15" s="7">
        <v>0</v>
      </c>
      <c r="K15" s="7">
        <v>1</v>
      </c>
      <c r="L15" s="7" t="s">
        <v>25</v>
      </c>
      <c r="M15" s="7" t="s">
        <v>26</v>
      </c>
      <c r="N15" s="12" t="s">
        <v>86</v>
      </c>
      <c r="O15" s="12" t="s">
        <v>88</v>
      </c>
      <c r="P15" s="7">
        <v>1</v>
      </c>
      <c r="Q15" s="7" t="s">
        <v>24</v>
      </c>
      <c r="R15" s="7">
        <v>1</v>
      </c>
      <c r="S15" s="7">
        <v>122</v>
      </c>
      <c r="T15" s="15">
        <f>1.03/0.37</f>
        <v>2.7837837837837838</v>
      </c>
      <c r="U15" s="21">
        <f t="shared" ref="U15" si="35">IF(Q15="t", _xlfn.T.DIST.2T(T15,S15), IF(Q15="f", _xlfn.F.DIST.RT(T15,R15,S15), IF(Q15="chisq", _xlfn.CHISQ.DIST.RT(T15,R15), IF(Q15="z", (1-_xlfn.NORM.S.DIST(T15,TRUE))*2))))</f>
        <v>6.2294300583496049E-3</v>
      </c>
      <c r="V15" s="16">
        <f t="shared" ref="V15" si="36">_xlfn.NORM.INV(1-U15/2,0,1)</f>
        <v>2.7354539566104203</v>
      </c>
      <c r="W15" s="16">
        <f t="shared" ref="W15" si="37">_xlfn.NORM.DIST(V15,1.96,1,TRUE)</f>
        <v>0.78096426871287061</v>
      </c>
      <c r="X15" s="16">
        <f t="shared" ref="X15" si="38">P15-W15</f>
        <v>0.21903573128712939</v>
      </c>
      <c r="Y15" s="11">
        <v>1</v>
      </c>
    </row>
    <row r="16" spans="1:34" x14ac:dyDescent="0.25">
      <c r="A16" s="7">
        <v>10</v>
      </c>
      <c r="B16" s="12" t="s">
        <v>89</v>
      </c>
      <c r="C16" s="12" t="s">
        <v>90</v>
      </c>
      <c r="D16" s="7" t="s">
        <v>91</v>
      </c>
      <c r="E16" s="14" t="s">
        <v>78</v>
      </c>
      <c r="F16" s="7">
        <v>2010</v>
      </c>
      <c r="G16" s="7">
        <v>1</v>
      </c>
      <c r="H16" s="8" t="s">
        <v>82</v>
      </c>
      <c r="I16" s="7">
        <v>222</v>
      </c>
      <c r="J16" s="7">
        <v>0</v>
      </c>
      <c r="K16" s="7">
        <v>1</v>
      </c>
      <c r="L16" s="7" t="s">
        <v>25</v>
      </c>
      <c r="M16" s="7" t="s">
        <v>26</v>
      </c>
      <c r="N16" s="12" t="s">
        <v>86</v>
      </c>
      <c r="O16" s="12" t="s">
        <v>92</v>
      </c>
      <c r="P16" s="7">
        <v>1</v>
      </c>
      <c r="Q16" s="7" t="s">
        <v>93</v>
      </c>
      <c r="R16" s="7">
        <v>1</v>
      </c>
      <c r="S16" s="7">
        <v>222</v>
      </c>
      <c r="T16" s="15">
        <v>2.78</v>
      </c>
      <c r="U16" s="21">
        <f t="shared" ref="U16" si="39">IF(Q16="t", _xlfn.T.DIST.2T(T16,S16), IF(Q16="f", _xlfn.F.DIST.RT(T16,R16,S16), IF(Q16="chisq", _xlfn.CHISQ.DIST.RT(T16,R16), IF(Q16="z", (1-_xlfn.NORM.S.DIST(T16,TRUE))*2))))</f>
        <v>5.4358898454025528E-3</v>
      </c>
      <c r="V16" s="16">
        <f t="shared" ref="V16" si="40">_xlfn.NORM.INV(1-U16/2,0,1)</f>
        <v>2.7799999999999971</v>
      </c>
      <c r="W16" s="16">
        <f t="shared" ref="W16" si="41">_xlfn.NORM.DIST(V16,1.96,1,TRUE)</f>
        <v>0.79389194641418614</v>
      </c>
      <c r="X16" s="16">
        <f t="shared" ref="X16" si="42">P16-W16</f>
        <v>0.20610805358581386</v>
      </c>
      <c r="Y16" s="11">
        <v>1</v>
      </c>
    </row>
    <row r="17" spans="1:29" x14ac:dyDescent="0.25">
      <c r="A17" s="7">
        <v>11</v>
      </c>
      <c r="B17" s="12" t="s">
        <v>96</v>
      </c>
      <c r="C17" s="12" t="s">
        <v>94</v>
      </c>
      <c r="D17" s="7" t="s">
        <v>65</v>
      </c>
      <c r="E17" s="7"/>
      <c r="F17" s="7"/>
      <c r="G17" s="7"/>
      <c r="H17" s="7"/>
      <c r="I17" s="7"/>
      <c r="J17" s="7"/>
      <c r="K17" s="7"/>
      <c r="L17" s="7"/>
      <c r="M17" s="7"/>
      <c r="N17" s="12" t="s">
        <v>95</v>
      </c>
      <c r="O17" s="7"/>
      <c r="P17" s="7"/>
      <c r="Q17" s="7"/>
      <c r="R17" s="7"/>
      <c r="S17" s="7"/>
      <c r="T17" s="15"/>
      <c r="U17" s="21"/>
      <c r="V17" s="16"/>
      <c r="W17" s="16"/>
      <c r="X17" s="5"/>
      <c r="Y17"/>
    </row>
    <row r="18" spans="1:29" x14ac:dyDescent="0.25">
      <c r="A18" s="7">
        <v>12</v>
      </c>
      <c r="B18" s="12" t="s">
        <v>98</v>
      </c>
      <c r="C18" s="12" t="s">
        <v>97</v>
      </c>
      <c r="D18" s="7" t="s">
        <v>99</v>
      </c>
      <c r="E18" s="7" t="s">
        <v>32</v>
      </c>
      <c r="F18" s="7">
        <v>2011</v>
      </c>
      <c r="G18" s="7">
        <v>1</v>
      </c>
      <c r="H18" s="8" t="s">
        <v>100</v>
      </c>
      <c r="I18" s="7">
        <v>78</v>
      </c>
      <c r="J18" s="7">
        <v>1</v>
      </c>
      <c r="K18" s="7">
        <v>0</v>
      </c>
      <c r="L18" s="7" t="s">
        <v>25</v>
      </c>
      <c r="M18" s="7" t="s">
        <v>26</v>
      </c>
      <c r="N18" s="12" t="s">
        <v>101</v>
      </c>
      <c r="O18" s="7" t="s">
        <v>102</v>
      </c>
      <c r="P18" s="7">
        <v>1</v>
      </c>
      <c r="Q18" s="7" t="s">
        <v>24</v>
      </c>
      <c r="R18" s="7">
        <v>1</v>
      </c>
      <c r="S18" s="7">
        <v>71</v>
      </c>
      <c r="T18" s="15">
        <v>2</v>
      </c>
      <c r="U18" s="21">
        <f t="shared" ref="U18" si="43">IF(Q18="t", _xlfn.T.DIST.2T(T18,S18), IF(Q18="f", _xlfn.F.DIST.RT(T18,R18,S18), IF(Q18="chisq", _xlfn.CHISQ.DIST.RT(T18,R18), IF(Q18="z", (1-_xlfn.NORM.S.DIST(T18,TRUE))*2))))</f>
        <v>4.9326616476217909E-2</v>
      </c>
      <c r="V18" s="16">
        <f t="shared" ref="V18" si="44">_xlfn.NORM.INV(1-U18/2,0,1)</f>
        <v>1.9657576107177759</v>
      </c>
      <c r="W18" s="16">
        <f t="shared" ref="W18" si="45">_xlfn.NORM.DIST(V18,1.96,1,TRUE)</f>
        <v>0.50229694165877248</v>
      </c>
      <c r="X18" s="16">
        <f t="shared" ref="X18" si="46">P18-W18</f>
        <v>0.49770305834122752</v>
      </c>
      <c r="Y18"/>
    </row>
    <row r="19" spans="1:29" x14ac:dyDescent="0.25">
      <c r="A19" s="7">
        <v>12</v>
      </c>
      <c r="B19" s="12" t="s">
        <v>98</v>
      </c>
      <c r="C19" s="12" t="s">
        <v>97</v>
      </c>
      <c r="D19" s="7" t="s">
        <v>99</v>
      </c>
      <c r="E19" s="7" t="s">
        <v>32</v>
      </c>
      <c r="F19" s="7">
        <v>2011</v>
      </c>
      <c r="G19" s="7">
        <v>2</v>
      </c>
      <c r="H19" s="8" t="s">
        <v>100</v>
      </c>
      <c r="I19" s="7">
        <v>126</v>
      </c>
      <c r="J19" s="7">
        <v>1</v>
      </c>
      <c r="K19" s="7">
        <v>1</v>
      </c>
      <c r="L19" s="7" t="s">
        <v>25</v>
      </c>
      <c r="M19" s="7" t="s">
        <v>26</v>
      </c>
      <c r="N19" s="12" t="s">
        <v>86</v>
      </c>
      <c r="O19" s="12" t="s">
        <v>103</v>
      </c>
      <c r="P19" s="7">
        <v>1</v>
      </c>
      <c r="Q19" s="7" t="s">
        <v>24</v>
      </c>
      <c r="R19" s="7">
        <v>1</v>
      </c>
      <c r="S19" s="7">
        <v>122</v>
      </c>
      <c r="T19" s="15">
        <v>2.19</v>
      </c>
      <c r="U19" s="21">
        <f t="shared" ref="U19:U26" si="47">IF(Q19="t", _xlfn.T.DIST.2T(T19,S19), IF(Q19="f", _xlfn.F.DIST.RT(T19,R19,S19), IF(Q19="chisq", _xlfn.CHISQ.DIST.RT(T19,R19), IF(Q19="z", (1-_xlfn.NORM.S.DIST(T19,TRUE))*2))))</f>
        <v>3.0426191598191595E-2</v>
      </c>
      <c r="V19" s="16">
        <f t="shared" ref="V19:V21" si="48">_xlfn.NORM.INV(1-U19/2,0,1)</f>
        <v>2.1644974564085144</v>
      </c>
      <c r="W19" s="16">
        <f t="shared" ref="W19" si="49">_xlfn.NORM.DIST(V19,1.96,1,TRUE)</f>
        <v>0.58101761025482801</v>
      </c>
      <c r="X19" s="16">
        <f t="shared" ref="X19" si="50">P19-W19</f>
        <v>0.41898238974517199</v>
      </c>
      <c r="Y19"/>
    </row>
    <row r="20" spans="1:29" x14ac:dyDescent="0.25">
      <c r="A20" s="7">
        <v>12</v>
      </c>
      <c r="B20" s="12" t="s">
        <v>98</v>
      </c>
      <c r="C20" s="12" t="s">
        <v>97</v>
      </c>
      <c r="D20" s="7" t="s">
        <v>99</v>
      </c>
      <c r="E20" s="7" t="s">
        <v>32</v>
      </c>
      <c r="F20" s="7">
        <v>2011</v>
      </c>
      <c r="G20" s="7">
        <v>3</v>
      </c>
      <c r="H20" s="8" t="s">
        <v>82</v>
      </c>
      <c r="I20" s="7">
        <v>128</v>
      </c>
      <c r="J20" s="7">
        <v>0</v>
      </c>
      <c r="K20" s="7">
        <v>0</v>
      </c>
      <c r="L20" s="7" t="s">
        <v>25</v>
      </c>
      <c r="M20" s="7" t="s">
        <v>104</v>
      </c>
      <c r="N20" s="12" t="s">
        <v>35</v>
      </c>
      <c r="O20" s="12" t="s">
        <v>105</v>
      </c>
      <c r="P20" s="7">
        <v>1</v>
      </c>
      <c r="Q20" s="7" t="s">
        <v>93</v>
      </c>
      <c r="R20" s="7">
        <v>1</v>
      </c>
      <c r="S20" s="7">
        <v>128</v>
      </c>
      <c r="T20" s="15">
        <v>2.3199999999999998</v>
      </c>
      <c r="U20" s="21">
        <f t="shared" si="47"/>
        <v>2.0340877337439389E-2</v>
      </c>
      <c r="V20" s="16">
        <f t="shared" si="48"/>
        <v>2.319999999999999</v>
      </c>
      <c r="W20" s="16">
        <f t="shared" ref="W20:W21" si="51">_xlfn.NORM.DIST(V20,1.96,1,TRUE)</f>
        <v>0.64057643321799085</v>
      </c>
      <c r="X20" s="16">
        <f t="shared" ref="X20:X26" si="52">P20-W20</f>
        <v>0.35942356678200915</v>
      </c>
      <c r="Y20"/>
    </row>
    <row r="21" spans="1:29" x14ac:dyDescent="0.25">
      <c r="A21" s="7">
        <v>12</v>
      </c>
      <c r="B21" s="12" t="s">
        <v>98</v>
      </c>
      <c r="C21" s="12" t="s">
        <v>97</v>
      </c>
      <c r="D21" s="7" t="s">
        <v>99</v>
      </c>
      <c r="E21" s="7" t="s">
        <v>32</v>
      </c>
      <c r="F21" s="7">
        <v>2011</v>
      </c>
      <c r="G21" s="7">
        <v>4</v>
      </c>
      <c r="H21" s="8" t="s">
        <v>82</v>
      </c>
      <c r="I21" s="7">
        <v>176</v>
      </c>
      <c r="J21" s="7">
        <v>0</v>
      </c>
      <c r="K21" s="7">
        <v>1</v>
      </c>
      <c r="L21" s="7" t="s">
        <v>25</v>
      </c>
      <c r="M21" s="7" t="s">
        <v>104</v>
      </c>
      <c r="N21" s="12" t="s">
        <v>106</v>
      </c>
      <c r="O21" s="12" t="s">
        <v>107</v>
      </c>
      <c r="P21" s="7">
        <v>1</v>
      </c>
      <c r="Q21" s="7" t="s">
        <v>93</v>
      </c>
      <c r="R21" s="7">
        <v>1</v>
      </c>
      <c r="S21" s="7">
        <v>176</v>
      </c>
      <c r="T21" s="15">
        <v>2.54</v>
      </c>
      <c r="U21" s="21">
        <f t="shared" si="47"/>
        <v>1.1085246886165301E-2</v>
      </c>
      <c r="V21" s="16">
        <f t="shared" si="48"/>
        <v>2.5399999999999969</v>
      </c>
      <c r="W21" s="16">
        <f t="shared" si="51"/>
        <v>0.71904269110143471</v>
      </c>
      <c r="X21" s="16">
        <f t="shared" si="52"/>
        <v>0.28095730889856529</v>
      </c>
      <c r="Y21"/>
    </row>
    <row r="22" spans="1:29" s="10" customFormat="1" x14ac:dyDescent="0.25">
      <c r="A22" s="7">
        <v>12</v>
      </c>
      <c r="B22" s="12" t="s">
        <v>98</v>
      </c>
      <c r="C22" s="12" t="s">
        <v>97</v>
      </c>
      <c r="D22" s="7" t="s">
        <v>99</v>
      </c>
      <c r="E22" s="7" t="s">
        <v>32</v>
      </c>
      <c r="F22" s="7">
        <v>2011</v>
      </c>
      <c r="G22" s="7">
        <v>5</v>
      </c>
      <c r="H22" s="8" t="s">
        <v>82</v>
      </c>
      <c r="I22" s="7">
        <v>93</v>
      </c>
      <c r="J22" s="7">
        <v>0</v>
      </c>
      <c r="K22" s="7">
        <v>1</v>
      </c>
      <c r="L22" s="7" t="s">
        <v>25</v>
      </c>
      <c r="M22" s="7" t="s">
        <v>108</v>
      </c>
      <c r="N22" s="12" t="s">
        <v>55</v>
      </c>
      <c r="O22" s="12" t="s">
        <v>109</v>
      </c>
      <c r="P22" s="7">
        <v>1</v>
      </c>
      <c r="Q22" s="7" t="s">
        <v>93</v>
      </c>
      <c r="R22" s="7">
        <v>1</v>
      </c>
      <c r="S22" s="7">
        <v>93</v>
      </c>
      <c r="T22" s="15">
        <v>3.6</v>
      </c>
      <c r="U22" s="21">
        <f t="shared" si="47"/>
        <v>3.1821718031510571E-4</v>
      </c>
      <c r="V22" s="16">
        <f t="shared" ref="V22:V26" si="53">_xlfn.NORM.INV(1-U22/2,0,1)</f>
        <v>3.599999999999969</v>
      </c>
      <c r="W22" s="16">
        <f t="shared" ref="W22:W26" si="54">_xlfn.NORM.DIST(V22,1.96,1,TRUE)</f>
        <v>0.94949741652589315</v>
      </c>
      <c r="X22" s="16">
        <f t="shared" si="52"/>
        <v>5.0502583474106855E-2</v>
      </c>
      <c r="Y22"/>
      <c r="Z22"/>
      <c r="AA22"/>
      <c r="AB22"/>
      <c r="AC22"/>
    </row>
    <row r="23" spans="1:29" x14ac:dyDescent="0.25">
      <c r="A23" s="7">
        <v>12</v>
      </c>
      <c r="B23" s="12" t="s">
        <v>98</v>
      </c>
      <c r="C23" s="12" t="s">
        <v>97</v>
      </c>
      <c r="D23" s="7" t="s">
        <v>99</v>
      </c>
      <c r="E23" s="7" t="s">
        <v>32</v>
      </c>
      <c r="F23" s="7">
        <v>2011</v>
      </c>
      <c r="G23" s="7">
        <v>6</v>
      </c>
      <c r="H23" s="8" t="s">
        <v>82</v>
      </c>
      <c r="I23" s="7">
        <v>122</v>
      </c>
      <c r="J23" s="7">
        <v>0</v>
      </c>
      <c r="K23" s="7">
        <v>1</v>
      </c>
      <c r="L23" s="7" t="s">
        <v>25</v>
      </c>
      <c r="M23" s="7" t="s">
        <v>108</v>
      </c>
      <c r="N23" s="12" t="s">
        <v>110</v>
      </c>
      <c r="O23" s="12" t="s">
        <v>111</v>
      </c>
      <c r="P23" s="7">
        <v>1</v>
      </c>
      <c r="Q23" s="7" t="s">
        <v>93</v>
      </c>
      <c r="R23" s="7">
        <v>1</v>
      </c>
      <c r="S23" s="7">
        <v>122</v>
      </c>
      <c r="T23" s="15">
        <v>2.14</v>
      </c>
      <c r="U23" s="21">
        <f t="shared" si="47"/>
        <v>3.2354766744332242E-2</v>
      </c>
      <c r="V23" s="18">
        <f t="shared" si="53"/>
        <v>2.1399999999999992</v>
      </c>
      <c r="W23" s="16">
        <f t="shared" si="54"/>
        <v>0.57142371590090046</v>
      </c>
      <c r="X23" s="16">
        <f t="shared" si="52"/>
        <v>0.42857628409909954</v>
      </c>
      <c r="Y23"/>
    </row>
    <row r="24" spans="1:29" x14ac:dyDescent="0.25">
      <c r="A24" s="7">
        <v>13</v>
      </c>
      <c r="B24" s="12" t="s">
        <v>113</v>
      </c>
      <c r="C24" s="12" t="s">
        <v>112</v>
      </c>
      <c r="D24" s="7" t="s">
        <v>114</v>
      </c>
      <c r="E24" s="7" t="s">
        <v>32</v>
      </c>
      <c r="F24" s="7">
        <v>2013</v>
      </c>
      <c r="G24" s="7">
        <v>1</v>
      </c>
      <c r="H24" s="8" t="s">
        <v>82</v>
      </c>
      <c r="I24" s="7">
        <v>72</v>
      </c>
      <c r="J24" s="7">
        <v>0</v>
      </c>
      <c r="K24" s="7">
        <v>1</v>
      </c>
      <c r="L24" s="7" t="s">
        <v>25</v>
      </c>
      <c r="M24" s="7" t="s">
        <v>108</v>
      </c>
      <c r="N24" s="12" t="s">
        <v>115</v>
      </c>
      <c r="O24" s="12" t="s">
        <v>116</v>
      </c>
      <c r="P24" s="7">
        <v>1</v>
      </c>
      <c r="Q24" s="7" t="s">
        <v>24</v>
      </c>
      <c r="R24" s="7">
        <v>1</v>
      </c>
      <c r="S24" s="7">
        <v>72</v>
      </c>
      <c r="T24" s="15">
        <v>3.44</v>
      </c>
      <c r="U24" s="21">
        <f t="shared" si="47"/>
        <v>9.7143950995846591E-4</v>
      </c>
      <c r="V24" s="18">
        <f t="shared" si="53"/>
        <v>3.2986702533982961</v>
      </c>
      <c r="W24" s="16">
        <f t="shared" si="54"/>
        <v>0.90966097787179112</v>
      </c>
      <c r="X24" s="16">
        <f t="shared" si="52"/>
        <v>9.0339022128208879E-2</v>
      </c>
      <c r="Y24"/>
    </row>
    <row r="25" spans="1:29" x14ac:dyDescent="0.25">
      <c r="A25" s="7">
        <v>13</v>
      </c>
      <c r="B25" s="12" t="s">
        <v>113</v>
      </c>
      <c r="C25" s="12" t="s">
        <v>112</v>
      </c>
      <c r="D25" s="7" t="s">
        <v>114</v>
      </c>
      <c r="E25" s="7" t="s">
        <v>32</v>
      </c>
      <c r="F25" s="7">
        <v>2013</v>
      </c>
      <c r="G25" s="7">
        <v>2</v>
      </c>
      <c r="H25" s="8" t="s">
        <v>82</v>
      </c>
      <c r="I25" s="7">
        <v>120</v>
      </c>
      <c r="J25" s="7">
        <v>0</v>
      </c>
      <c r="K25" s="7">
        <v>1</v>
      </c>
      <c r="L25" s="7" t="s">
        <v>25</v>
      </c>
      <c r="M25" s="7" t="s">
        <v>108</v>
      </c>
      <c r="N25" s="12" t="s">
        <v>117</v>
      </c>
      <c r="O25" s="12" t="s">
        <v>118</v>
      </c>
      <c r="P25" s="7">
        <v>1</v>
      </c>
      <c r="Q25" s="7" t="s">
        <v>24</v>
      </c>
      <c r="R25" s="7">
        <v>1</v>
      </c>
      <c r="S25" s="7">
        <v>120</v>
      </c>
      <c r="T25" s="15">
        <v>2.11</v>
      </c>
      <c r="U25" s="21">
        <f t="shared" si="47"/>
        <v>3.6935615159391318E-2</v>
      </c>
      <c r="V25" s="18">
        <f t="shared" si="53"/>
        <v>2.0864750255917834</v>
      </c>
      <c r="W25" s="16">
        <f t="shared" si="54"/>
        <v>0.55032204151364905</v>
      </c>
      <c r="X25" s="16">
        <f t="shared" si="52"/>
        <v>0.44967795848635095</v>
      </c>
      <c r="Y25"/>
    </row>
    <row r="26" spans="1:29" x14ac:dyDescent="0.25">
      <c r="A26" s="7">
        <v>13</v>
      </c>
      <c r="B26" s="12" t="s">
        <v>113</v>
      </c>
      <c r="C26" s="12" t="s">
        <v>112</v>
      </c>
      <c r="D26" s="7" t="s">
        <v>114</v>
      </c>
      <c r="E26" s="7" t="s">
        <v>32</v>
      </c>
      <c r="F26" s="7">
        <v>2013</v>
      </c>
      <c r="G26" s="7">
        <v>3</v>
      </c>
      <c r="H26" s="8" t="s">
        <v>82</v>
      </c>
      <c r="I26" s="7">
        <v>154</v>
      </c>
      <c r="J26" s="7">
        <v>0</v>
      </c>
      <c r="K26" s="7">
        <v>1</v>
      </c>
      <c r="L26" s="7" t="s">
        <v>25</v>
      </c>
      <c r="M26" s="7" t="s">
        <v>108</v>
      </c>
      <c r="N26" s="12" t="s">
        <v>106</v>
      </c>
      <c r="O26" s="12" t="s">
        <v>119</v>
      </c>
      <c r="P26" s="7">
        <v>1</v>
      </c>
      <c r="Q26" s="7" t="s">
        <v>93</v>
      </c>
      <c r="R26" s="7">
        <v>1</v>
      </c>
      <c r="S26" s="7">
        <v>154</v>
      </c>
      <c r="T26" s="15">
        <v>2.61</v>
      </c>
      <c r="U26" s="21">
        <f t="shared" si="47"/>
        <v>9.0542222659346638E-3</v>
      </c>
      <c r="V26" s="18">
        <f t="shared" si="53"/>
        <v>2.6099999999999994</v>
      </c>
      <c r="W26" s="16">
        <f t="shared" si="54"/>
        <v>0.74215388919413516</v>
      </c>
      <c r="X26" s="16">
        <f t="shared" si="52"/>
        <v>0.25784611080586484</v>
      </c>
      <c r="Y26"/>
    </row>
    <row r="27" spans="1:29" x14ac:dyDescent="0.25">
      <c r="A27" s="7">
        <v>14</v>
      </c>
      <c r="B27" t="s">
        <v>121</v>
      </c>
      <c r="C27" s="12" t="s">
        <v>120</v>
      </c>
      <c r="D27" s="7" t="s">
        <v>122</v>
      </c>
      <c r="E27" s="7" t="s">
        <v>123</v>
      </c>
      <c r="F27" s="7">
        <v>2012</v>
      </c>
      <c r="G27" s="7">
        <v>1</v>
      </c>
      <c r="H27" s="8" t="s">
        <v>124</v>
      </c>
      <c r="I27" s="7">
        <v>134</v>
      </c>
      <c r="J27" s="7">
        <v>0</v>
      </c>
      <c r="K27" s="7">
        <v>1</v>
      </c>
      <c r="L27" s="7" t="s">
        <v>25</v>
      </c>
      <c r="M27" s="7" t="s">
        <v>104</v>
      </c>
      <c r="N27" s="12" t="s">
        <v>125</v>
      </c>
      <c r="O27" s="12" t="s">
        <v>126</v>
      </c>
      <c r="P27" s="7">
        <v>1</v>
      </c>
      <c r="Q27" s="7" t="s">
        <v>24</v>
      </c>
      <c r="R27" s="7">
        <v>1</v>
      </c>
      <c r="S27" s="7">
        <v>134</v>
      </c>
      <c r="T27" s="7">
        <f>0.09/0.04</f>
        <v>2.25</v>
      </c>
      <c r="U27" s="21">
        <f t="shared" ref="U27" si="55">IF(Q27="t", _xlfn.T.DIST.2T(T27,S27), IF(Q27="f", _xlfn.F.DIST.RT(T27,R27,S27), IF(Q27="chisq", _xlfn.CHISQ.DIST.RT(T27,R27), IF(Q27="z", (1-_xlfn.NORM.S.DIST(T27,TRUE))*2))))</f>
        <v>2.6079167190734932E-2</v>
      </c>
      <c r="V27" s="18">
        <f t="shared" ref="V27" si="56">_xlfn.NORM.INV(1-U27/2,0,1)</f>
        <v>2.2250308503679164</v>
      </c>
      <c r="W27" s="16">
        <f t="shared" ref="W27" si="57">_xlfn.NORM.DIST(V27,1.96,1,TRUE)</f>
        <v>0.60450715191131488</v>
      </c>
      <c r="X27" s="16">
        <f t="shared" ref="X27" si="58">P27-W27</f>
        <v>0.39549284808868512</v>
      </c>
      <c r="Y27"/>
    </row>
    <row r="28" spans="1:29" x14ac:dyDescent="0.25">
      <c r="A28" s="7">
        <v>15</v>
      </c>
      <c r="B28" s="12" t="s">
        <v>127</v>
      </c>
      <c r="C28" s="12" t="s">
        <v>128</v>
      </c>
      <c r="D28" s="7" t="s">
        <v>129</v>
      </c>
      <c r="E28" s="7" t="s">
        <v>123</v>
      </c>
      <c r="F28" s="7">
        <v>2014</v>
      </c>
      <c r="G28" s="7">
        <v>1</v>
      </c>
      <c r="H28" s="8" t="s">
        <v>81</v>
      </c>
      <c r="I28" s="7">
        <v>139</v>
      </c>
      <c r="J28" s="7"/>
      <c r="K28" s="7"/>
      <c r="L28" s="7"/>
      <c r="M28" s="7"/>
      <c r="N28" s="12" t="s">
        <v>130</v>
      </c>
      <c r="O28" s="7"/>
      <c r="P28" s="7"/>
      <c r="Q28" s="7"/>
      <c r="R28" s="7"/>
      <c r="S28" s="7"/>
      <c r="T28" s="7"/>
      <c r="U28" s="21"/>
      <c r="V28" s="18"/>
      <c r="W28" s="16"/>
      <c r="X28" s="16"/>
      <c r="Y28"/>
    </row>
    <row r="29" spans="1:29" x14ac:dyDescent="0.25">
      <c r="A29" s="7">
        <v>15</v>
      </c>
      <c r="B29" s="12" t="s">
        <v>127</v>
      </c>
      <c r="C29" s="12" t="s">
        <v>128</v>
      </c>
      <c r="D29" s="7" t="s">
        <v>129</v>
      </c>
      <c r="E29" s="7" t="s">
        <v>123</v>
      </c>
      <c r="F29" s="7">
        <v>2014</v>
      </c>
      <c r="G29" s="7">
        <v>2</v>
      </c>
      <c r="H29" s="8" t="s">
        <v>81</v>
      </c>
      <c r="I29" s="7"/>
      <c r="J29" s="7"/>
      <c r="K29" s="7"/>
      <c r="L29" s="7"/>
      <c r="M29" s="7"/>
      <c r="N29" s="12" t="s">
        <v>131</v>
      </c>
      <c r="O29" s="7"/>
      <c r="P29" s="7"/>
      <c r="Q29" s="7"/>
      <c r="R29" s="7"/>
      <c r="S29" s="7"/>
      <c r="T29" s="7"/>
      <c r="U29" s="21"/>
      <c r="V29" s="18"/>
      <c r="W29" s="16"/>
      <c r="X29" s="16"/>
      <c r="Y29"/>
    </row>
    <row r="30" spans="1:29" x14ac:dyDescent="0.25">
      <c r="A30" s="7">
        <v>16</v>
      </c>
      <c r="B30" t="s">
        <v>133</v>
      </c>
      <c r="C30" s="12" t="s">
        <v>132</v>
      </c>
      <c r="D30" s="13" t="s">
        <v>134</v>
      </c>
      <c r="E30" s="12" t="s">
        <v>78</v>
      </c>
      <c r="F30" s="7">
        <v>2014</v>
      </c>
      <c r="G30" s="7">
        <v>1</v>
      </c>
      <c r="H30" s="8" t="s">
        <v>82</v>
      </c>
      <c r="I30" s="7">
        <v>358</v>
      </c>
      <c r="J30" s="7">
        <v>0</v>
      </c>
      <c r="K30" s="7">
        <v>1</v>
      </c>
      <c r="L30" s="7" t="s">
        <v>25</v>
      </c>
      <c r="M30" s="7" t="s">
        <v>104</v>
      </c>
      <c r="N30" s="12" t="s">
        <v>86</v>
      </c>
      <c r="O30" s="12" t="s">
        <v>135</v>
      </c>
      <c r="P30" s="7">
        <v>1</v>
      </c>
      <c r="Q30" s="7" t="s">
        <v>24</v>
      </c>
      <c r="R30" s="7">
        <v>1</v>
      </c>
      <c r="S30" s="7">
        <v>358</v>
      </c>
      <c r="T30" s="7">
        <v>2.81</v>
      </c>
      <c r="U30" s="21">
        <f t="shared" ref="U30:U31" si="59">IF(Q30="t", _xlfn.T.DIST.2T(T30,S30), IF(Q30="f", _xlfn.F.DIST.RT(T30,R30,S30), IF(Q30="chisq", _xlfn.CHISQ.DIST.RT(T30,R30), IF(Q30="z", (1-_xlfn.NORM.S.DIST(T30,TRUE))*2))))</f>
        <v>5.2263583595006319E-3</v>
      </c>
      <c r="V30" s="18">
        <f t="shared" ref="V30" si="60">_xlfn.NORM.INV(1-U30/2,0,1)</f>
        <v>2.792740604225048</v>
      </c>
      <c r="W30" s="16">
        <f t="shared" ref="W30" si="61">_xlfn.NORM.DIST(V30,1.96,1,TRUE)</f>
        <v>0.79750448039670674</v>
      </c>
      <c r="X30" s="16">
        <f t="shared" ref="X30" si="62">P30-W30</f>
        <v>0.20249551960329326</v>
      </c>
      <c r="Y30"/>
    </row>
    <row r="31" spans="1:29" x14ac:dyDescent="0.25">
      <c r="A31" s="7">
        <v>17</v>
      </c>
      <c r="B31" s="12" t="s">
        <v>137</v>
      </c>
      <c r="C31" s="12" t="s">
        <v>136</v>
      </c>
      <c r="D31" s="7" t="s">
        <v>138</v>
      </c>
      <c r="E31" s="12" t="s">
        <v>43</v>
      </c>
      <c r="F31" s="7">
        <v>2018</v>
      </c>
      <c r="G31" s="7">
        <v>1</v>
      </c>
      <c r="H31" s="8" t="s">
        <v>82</v>
      </c>
      <c r="I31" s="7">
        <v>260</v>
      </c>
      <c r="J31" s="7">
        <v>0</v>
      </c>
      <c r="K31" s="7">
        <v>1</v>
      </c>
      <c r="L31" s="7" t="s">
        <v>25</v>
      </c>
      <c r="M31" s="7" t="s">
        <v>26</v>
      </c>
      <c r="N31" s="12" t="s">
        <v>139</v>
      </c>
      <c r="O31" s="12" t="s">
        <v>140</v>
      </c>
      <c r="P31" s="7">
        <v>1</v>
      </c>
      <c r="Q31" s="7" t="s">
        <v>24</v>
      </c>
      <c r="R31" s="7">
        <v>1</v>
      </c>
      <c r="S31" s="7">
        <v>260</v>
      </c>
      <c r="T31" s="7">
        <f>0.34/0.12</f>
        <v>2.8333333333333335</v>
      </c>
      <c r="U31" s="21">
        <f t="shared" si="59"/>
        <v>4.9676259068255754E-3</v>
      </c>
      <c r="V31" s="18">
        <f t="shared" ref="V31" si="63">_xlfn.NORM.INV(1-U31/2,0,1)</f>
        <v>2.8091256189061338</v>
      </c>
      <c r="W31" s="16">
        <f t="shared" ref="W31" si="64">_xlfn.NORM.DIST(V31,1.96,1,TRUE)</f>
        <v>0.80209430183134056</v>
      </c>
      <c r="X31" s="16">
        <f t="shared" ref="X31" si="65">P31-W31</f>
        <v>0.19790569816865944</v>
      </c>
      <c r="Y31"/>
    </row>
    <row r="32" spans="1:29" x14ac:dyDescent="0.25">
      <c r="A32" s="7">
        <v>18</v>
      </c>
      <c r="B32" s="10" t="s">
        <v>142</v>
      </c>
      <c r="C32" s="12" t="s">
        <v>141</v>
      </c>
      <c r="D32" s="7" t="s">
        <v>143</v>
      </c>
      <c r="E32" s="12" t="s">
        <v>32</v>
      </c>
      <c r="F32" s="7">
        <v>2019</v>
      </c>
      <c r="G32" s="7">
        <v>1</v>
      </c>
      <c r="H32" s="8" t="s">
        <v>82</v>
      </c>
      <c r="I32" s="7">
        <v>404</v>
      </c>
      <c r="J32" s="7">
        <v>0</v>
      </c>
      <c r="K32" s="7">
        <v>1</v>
      </c>
      <c r="L32" s="7" t="s">
        <v>25</v>
      </c>
      <c r="M32" s="7" t="s">
        <v>108</v>
      </c>
      <c r="N32" s="12" t="s">
        <v>106</v>
      </c>
      <c r="O32" s="12" t="s">
        <v>119</v>
      </c>
      <c r="P32" s="7">
        <v>1</v>
      </c>
      <c r="Q32" s="7" t="s">
        <v>93</v>
      </c>
      <c r="R32" s="7">
        <v>1</v>
      </c>
      <c r="S32" s="7">
        <v>404</v>
      </c>
      <c r="T32" s="7">
        <v>2.61</v>
      </c>
      <c r="U32" s="21">
        <f t="shared" ref="U32" si="66">IF(Q32="t", _xlfn.T.DIST.2T(T32,S32), IF(Q32="f", _xlfn.F.DIST.RT(T32,R32,S32), IF(Q32="chisq", _xlfn.CHISQ.DIST.RT(T32,R32), IF(Q32="z", (1-_xlfn.NORM.S.DIST(T32,TRUE))*2))))</f>
        <v>9.0542222659346638E-3</v>
      </c>
      <c r="V32" s="18">
        <f t="shared" ref="V32" si="67">_xlfn.NORM.INV(1-U32/2,0,1)</f>
        <v>2.6099999999999994</v>
      </c>
      <c r="W32" s="16">
        <f t="shared" ref="W32" si="68">_xlfn.NORM.DIST(V32,1.96,1,TRUE)</f>
        <v>0.74215388919413516</v>
      </c>
      <c r="X32" s="16">
        <f t="shared" ref="X32" si="69">P32-W32</f>
        <v>0.25784611080586484</v>
      </c>
      <c r="Y32"/>
    </row>
    <row r="33" spans="1:28" x14ac:dyDescent="0.25">
      <c r="A33" s="7">
        <v>19</v>
      </c>
      <c r="B33" s="12" t="s">
        <v>147</v>
      </c>
      <c r="C33" s="12" t="s">
        <v>146</v>
      </c>
      <c r="D33" s="7" t="s">
        <v>65</v>
      </c>
      <c r="E33" s="12" t="s">
        <v>148</v>
      </c>
      <c r="F33" s="7">
        <v>2020</v>
      </c>
      <c r="G33" s="7">
        <v>1</v>
      </c>
      <c r="H33" s="8" t="s">
        <v>81</v>
      </c>
      <c r="I33" s="7">
        <v>180</v>
      </c>
      <c r="J33" s="7">
        <v>0</v>
      </c>
      <c r="K33" s="7">
        <v>0</v>
      </c>
      <c r="L33" s="7" t="s">
        <v>25</v>
      </c>
      <c r="M33" s="7" t="s">
        <v>26</v>
      </c>
      <c r="N33" s="12" t="s">
        <v>144</v>
      </c>
      <c r="O33" s="12" t="s">
        <v>145</v>
      </c>
      <c r="P33" s="7">
        <v>1</v>
      </c>
      <c r="Q33" s="7" t="s">
        <v>93</v>
      </c>
      <c r="R33" s="7">
        <v>1</v>
      </c>
      <c r="S33" s="7">
        <v>180</v>
      </c>
      <c r="T33" s="7">
        <v>2.02</v>
      </c>
      <c r="U33" s="21">
        <f t="shared" ref="U33" si="70">IF(Q33="t", _xlfn.T.DIST.2T(T33,S33), IF(Q33="f", _xlfn.F.DIST.RT(T33,R33,S33), IF(Q33="chisq", _xlfn.CHISQ.DIST.RT(T33,R33), IF(Q33="z", (1-_xlfn.NORM.S.DIST(T33,TRUE))*2))))</f>
        <v>4.3383387535293583E-2</v>
      </c>
      <c r="V33" s="18">
        <f t="shared" ref="V33" si="71">_xlfn.NORM.INV(1-U33/2,0,1)</f>
        <v>2.02</v>
      </c>
      <c r="W33" s="16">
        <f t="shared" ref="W33" si="72">_xlfn.NORM.DIST(V33,1.96,1,TRUE)</f>
        <v>0.52392218265410695</v>
      </c>
      <c r="X33" s="16">
        <f t="shared" ref="X33" si="73">P33-W33</f>
        <v>0.47607781734589305</v>
      </c>
      <c r="Y33"/>
      <c r="Z33" s="5">
        <v>0.15</v>
      </c>
      <c r="AA33" s="5">
        <v>180</v>
      </c>
      <c r="AB33" s="5">
        <f>SQRT((AA33-2)*Z33^2/(1-Z33^2))</f>
        <v>2.0241508591918893</v>
      </c>
    </row>
    <row r="34" spans="1:28" x14ac:dyDescent="0.25">
      <c r="A34" s="7">
        <v>20</v>
      </c>
      <c r="B34" s="10" t="s">
        <v>151</v>
      </c>
      <c r="C34" s="12" t="s">
        <v>150</v>
      </c>
      <c r="D34" s="7" t="s">
        <v>152</v>
      </c>
      <c r="E34" s="12" t="s">
        <v>123</v>
      </c>
      <c r="F34" s="7">
        <v>2020</v>
      </c>
      <c r="G34" s="7">
        <v>1</v>
      </c>
      <c r="H34" s="8" t="s">
        <v>82</v>
      </c>
      <c r="I34" s="7">
        <v>131</v>
      </c>
      <c r="J34" s="7">
        <v>0</v>
      </c>
      <c r="K34" s="7">
        <v>0</v>
      </c>
      <c r="L34" s="7" t="s">
        <v>25</v>
      </c>
      <c r="M34" s="7" t="s">
        <v>104</v>
      </c>
      <c r="N34" s="12" t="s">
        <v>153</v>
      </c>
      <c r="O34" s="12" t="s">
        <v>154</v>
      </c>
      <c r="P34" s="7">
        <v>1</v>
      </c>
      <c r="Q34" s="7"/>
      <c r="R34" s="7"/>
      <c r="S34" s="7"/>
      <c r="T34" s="7"/>
      <c r="U34" s="21">
        <v>4.7E-2</v>
      </c>
      <c r="V34" s="18">
        <f t="shared" ref="V34:V35" si="74">_xlfn.NORM.INV(1-U34/2,0,1)</f>
        <v>1.9863002041294278</v>
      </c>
      <c r="W34" s="16">
        <f t="shared" ref="W34:W35" si="75">_xlfn.NORM.DIST(V34,1.96,1,TRUE)</f>
        <v>0.51049105395151795</v>
      </c>
      <c r="X34" s="16">
        <f t="shared" ref="X34:X35" si="76">P34-W34</f>
        <v>0.48950894604848205</v>
      </c>
      <c r="Y34"/>
    </row>
    <row r="35" spans="1:28" x14ac:dyDescent="0.25">
      <c r="A35" s="7">
        <v>20</v>
      </c>
      <c r="B35" s="10" t="s">
        <v>151</v>
      </c>
      <c r="C35" s="12" t="s">
        <v>150</v>
      </c>
      <c r="D35" s="7" t="s">
        <v>152</v>
      </c>
      <c r="E35" s="12" t="s">
        <v>123</v>
      </c>
      <c r="F35" s="7">
        <v>2020</v>
      </c>
      <c r="G35" s="7">
        <v>1</v>
      </c>
      <c r="H35" s="8" t="s">
        <v>82</v>
      </c>
      <c r="I35" s="7">
        <v>260</v>
      </c>
      <c r="J35" s="7">
        <v>0</v>
      </c>
      <c r="K35" s="7">
        <v>0</v>
      </c>
      <c r="L35" s="7" t="s">
        <v>25</v>
      </c>
      <c r="M35" s="7" t="s">
        <v>104</v>
      </c>
      <c r="N35" s="12" t="s">
        <v>155</v>
      </c>
      <c r="O35" s="12" t="s">
        <v>156</v>
      </c>
      <c r="P35" s="7">
        <v>1</v>
      </c>
      <c r="Q35" s="7"/>
      <c r="R35" s="7"/>
      <c r="S35" s="7"/>
      <c r="T35" s="7"/>
      <c r="U35" s="21">
        <v>5.0000000000000001E-3</v>
      </c>
      <c r="V35" s="18">
        <f t="shared" si="74"/>
        <v>2.8070337683438114</v>
      </c>
      <c r="W35" s="16">
        <f t="shared" si="75"/>
        <v>0.80151185015557191</v>
      </c>
      <c r="X35" s="16">
        <f t="shared" si="76"/>
        <v>0.19848814984442809</v>
      </c>
      <c r="Y35"/>
    </row>
    <row r="36" spans="1:28" x14ac:dyDescent="0.25">
      <c r="A36" s="7"/>
      <c r="B36" s="7"/>
      <c r="C36" s="7"/>
      <c r="D36" s="7"/>
      <c r="E36" s="7"/>
      <c r="F36" s="7"/>
      <c r="G36" s="7"/>
      <c r="H36" s="7"/>
      <c r="I36" s="7"/>
      <c r="J36" s="7"/>
      <c r="K36" s="7"/>
      <c r="L36" s="7"/>
      <c r="M36" s="7"/>
      <c r="N36" s="7"/>
      <c r="O36" s="7"/>
      <c r="P36" s="7"/>
      <c r="Q36" s="7"/>
      <c r="R36" s="7"/>
      <c r="S36" s="7"/>
      <c r="T36" s="7"/>
      <c r="U36" s="21"/>
      <c r="V36" s="18"/>
      <c r="W36" s="16"/>
      <c r="X36" s="16"/>
      <c r="Y36"/>
    </row>
    <row r="37" spans="1:28" x14ac:dyDescent="0.25">
      <c r="A37" s="7"/>
      <c r="B37" s="7"/>
      <c r="C37" s="7"/>
      <c r="D37" s="7"/>
      <c r="E37" s="7"/>
      <c r="F37" s="7"/>
      <c r="G37" s="7"/>
      <c r="H37" s="7"/>
      <c r="I37" s="7"/>
      <c r="J37" s="7"/>
      <c r="K37" s="7"/>
      <c r="L37" s="7"/>
      <c r="M37" s="7"/>
      <c r="N37" s="7"/>
      <c r="O37" s="7"/>
      <c r="P37" s="7"/>
      <c r="Q37" s="7"/>
      <c r="R37" s="7"/>
      <c r="S37" s="7"/>
      <c r="T37" s="7"/>
      <c r="U37" s="21"/>
      <c r="V37" s="18"/>
      <c r="W37" s="16"/>
      <c r="X37" s="16"/>
      <c r="Y37"/>
    </row>
    <row r="38" spans="1:28" x14ac:dyDescent="0.25">
      <c r="A38" s="7"/>
      <c r="B38" s="7"/>
      <c r="C38" s="7"/>
      <c r="D38" s="7"/>
      <c r="E38" s="7"/>
      <c r="F38" s="7"/>
      <c r="G38" s="7"/>
      <c r="H38" s="7"/>
      <c r="I38" s="7"/>
      <c r="J38" s="7"/>
      <c r="K38" s="7"/>
      <c r="L38" s="7"/>
      <c r="M38" s="7"/>
      <c r="N38" s="7"/>
      <c r="O38" s="7"/>
      <c r="P38" s="7"/>
      <c r="Q38" s="7"/>
      <c r="R38" s="7"/>
      <c r="S38" s="7"/>
      <c r="T38" s="7"/>
      <c r="U38" s="21"/>
      <c r="V38" s="18"/>
      <c r="W38" s="16"/>
      <c r="X38" s="16"/>
      <c r="Y38"/>
    </row>
    <row r="39" spans="1:28" x14ac:dyDescent="0.25">
      <c r="A39" s="7"/>
      <c r="B39" s="7"/>
      <c r="C39" s="7"/>
      <c r="D39" s="7"/>
      <c r="E39" s="7"/>
      <c r="F39" s="7"/>
      <c r="G39" s="7"/>
      <c r="H39" s="7"/>
      <c r="I39" s="7"/>
      <c r="J39" s="7"/>
      <c r="K39" s="7"/>
      <c r="L39" s="7"/>
      <c r="M39" s="7"/>
      <c r="N39" s="7"/>
      <c r="O39" s="7"/>
      <c r="P39" s="7"/>
      <c r="Q39" s="7"/>
      <c r="R39" s="7"/>
      <c r="S39" s="7"/>
      <c r="T39" s="7"/>
      <c r="U39" s="21"/>
      <c r="V39" s="18"/>
      <c r="W39" s="16"/>
      <c r="X39" s="16"/>
      <c r="Y39"/>
    </row>
    <row r="40" spans="1:28" x14ac:dyDescent="0.25">
      <c r="A40" s="7"/>
      <c r="B40" s="7"/>
      <c r="C40" s="7"/>
      <c r="D40" s="7"/>
      <c r="E40" s="7"/>
      <c r="F40" s="7"/>
      <c r="G40" s="7"/>
      <c r="H40" s="7"/>
      <c r="I40" s="7"/>
      <c r="J40" s="7"/>
      <c r="K40" s="7"/>
      <c r="L40" s="7"/>
      <c r="M40" s="7"/>
      <c r="N40" s="7"/>
      <c r="O40" s="7"/>
      <c r="P40" s="7"/>
      <c r="Q40" s="7"/>
      <c r="R40" s="7"/>
      <c r="S40" s="7"/>
      <c r="T40" s="7"/>
      <c r="U40" s="21"/>
      <c r="V40" s="18"/>
      <c r="W40" s="16"/>
      <c r="X40" s="16"/>
      <c r="Y40"/>
    </row>
    <row r="41" spans="1:28" x14ac:dyDescent="0.25">
      <c r="A41" s="7"/>
      <c r="B41" s="7"/>
      <c r="C41" s="7"/>
      <c r="D41" s="7"/>
      <c r="E41" s="7"/>
      <c r="F41" s="7"/>
      <c r="G41" s="7"/>
      <c r="H41" s="7"/>
      <c r="I41" s="7"/>
      <c r="J41" s="7"/>
      <c r="K41" s="7"/>
      <c r="L41" s="7"/>
      <c r="M41" s="7"/>
      <c r="N41" s="7"/>
      <c r="O41" s="7"/>
      <c r="P41" s="7"/>
      <c r="Q41" s="7"/>
      <c r="R41" s="7"/>
      <c r="S41" s="7"/>
      <c r="T41" s="7"/>
      <c r="U41" s="21"/>
      <c r="V41" s="18"/>
      <c r="W41" s="16"/>
      <c r="X41" s="16"/>
      <c r="Y41"/>
    </row>
    <row r="42" spans="1:28" x14ac:dyDescent="0.25">
      <c r="A42" s="7"/>
      <c r="B42" s="7"/>
      <c r="C42" s="7"/>
      <c r="D42" s="7"/>
      <c r="E42" s="7"/>
      <c r="F42" s="7"/>
      <c r="G42" s="7"/>
      <c r="H42" s="7"/>
      <c r="I42" s="7"/>
      <c r="J42" s="7"/>
      <c r="K42" s="7"/>
      <c r="L42" s="7"/>
      <c r="M42" s="7"/>
      <c r="N42" s="7"/>
      <c r="O42" s="7"/>
      <c r="P42" s="7"/>
      <c r="Q42" s="7"/>
      <c r="R42" s="7"/>
      <c r="S42" s="7"/>
      <c r="T42" s="7"/>
      <c r="U42" s="21"/>
      <c r="V42" s="18"/>
      <c r="W42" s="16"/>
      <c r="X42" s="16"/>
      <c r="Y42"/>
    </row>
    <row r="43" spans="1:28" x14ac:dyDescent="0.25">
      <c r="A43" s="7"/>
      <c r="B43" s="7"/>
      <c r="C43" s="7"/>
      <c r="D43" s="7"/>
      <c r="E43" s="7"/>
      <c r="F43" s="7"/>
      <c r="G43" s="7"/>
      <c r="H43" s="7"/>
      <c r="I43" s="7"/>
      <c r="J43" s="7"/>
      <c r="K43" s="7"/>
      <c r="L43" s="7"/>
      <c r="M43" s="7"/>
      <c r="N43" s="7"/>
      <c r="O43" s="7"/>
      <c r="P43" s="7"/>
      <c r="Q43" s="7"/>
      <c r="R43" s="7"/>
      <c r="S43" s="7"/>
      <c r="T43" s="7"/>
      <c r="U43" s="21"/>
      <c r="V43" s="18"/>
      <c r="W43" s="16"/>
      <c r="X43" s="16"/>
      <c r="Y43"/>
    </row>
    <row r="44" spans="1:28" x14ac:dyDescent="0.25">
      <c r="A44" s="7"/>
      <c r="B44" s="7"/>
      <c r="C44" s="7"/>
      <c r="D44" s="7"/>
      <c r="E44" s="7"/>
      <c r="F44" s="7"/>
      <c r="G44" s="7"/>
      <c r="H44" s="7"/>
      <c r="I44" s="7"/>
      <c r="J44" s="7"/>
      <c r="K44" s="7"/>
      <c r="L44" s="7"/>
      <c r="M44" s="7"/>
      <c r="N44" s="7"/>
      <c r="O44" s="7"/>
      <c r="P44" s="7"/>
      <c r="Q44" s="7"/>
      <c r="R44" s="7"/>
      <c r="S44" s="7"/>
      <c r="T44" s="7"/>
      <c r="U44" s="21"/>
      <c r="V44" s="18"/>
      <c r="W44" s="16"/>
      <c r="X44" s="16"/>
      <c r="Y44"/>
    </row>
    <row r="45" spans="1:28" x14ac:dyDescent="0.25">
      <c r="A45" s="7"/>
      <c r="B45" s="7"/>
      <c r="C45" s="7"/>
      <c r="D45" s="7"/>
      <c r="E45" s="7"/>
      <c r="F45" s="7"/>
      <c r="G45" s="7"/>
      <c r="H45" s="7"/>
      <c r="I45" s="7"/>
      <c r="J45" s="7"/>
      <c r="K45" s="7"/>
      <c r="L45" s="7"/>
      <c r="M45" s="7"/>
      <c r="N45" s="7"/>
      <c r="O45" s="7"/>
      <c r="P45" s="7"/>
      <c r="Q45" s="7"/>
      <c r="R45" s="7"/>
      <c r="S45" s="7"/>
      <c r="T45" s="7"/>
      <c r="U45" s="21"/>
      <c r="V45" s="18"/>
      <c r="W45" s="16"/>
      <c r="X45" s="16"/>
      <c r="Y45"/>
    </row>
    <row r="46" spans="1:28" x14ac:dyDescent="0.25">
      <c r="A46" s="7"/>
      <c r="B46" s="7"/>
      <c r="C46" s="7"/>
      <c r="D46" s="7"/>
      <c r="E46" s="7"/>
      <c r="F46" s="7"/>
      <c r="G46" s="7"/>
      <c r="H46" s="7"/>
      <c r="I46" s="7"/>
      <c r="J46" s="7"/>
      <c r="K46" s="7"/>
      <c r="L46" s="7"/>
      <c r="M46" s="7"/>
      <c r="N46" s="7"/>
      <c r="O46" s="7"/>
      <c r="P46" s="7"/>
      <c r="Q46" s="7"/>
      <c r="R46" s="7"/>
      <c r="S46" s="7"/>
      <c r="T46" s="7"/>
      <c r="U46" s="21"/>
      <c r="V46" s="18"/>
      <c r="W46" s="16"/>
      <c r="X46" s="16"/>
      <c r="Y46"/>
    </row>
    <row r="47" spans="1:28" x14ac:dyDescent="0.25">
      <c r="A47" s="7"/>
      <c r="B47" s="7"/>
      <c r="C47" s="7"/>
      <c r="D47" s="7"/>
      <c r="E47" s="7"/>
      <c r="F47" s="7"/>
      <c r="G47" s="7"/>
      <c r="H47" s="7"/>
      <c r="I47" s="7"/>
      <c r="J47" s="7"/>
      <c r="K47" s="7"/>
      <c r="L47" s="7"/>
      <c r="M47" s="7"/>
      <c r="N47" s="7"/>
      <c r="O47" s="7"/>
      <c r="P47" s="7"/>
      <c r="Q47" s="7"/>
      <c r="R47" s="7"/>
      <c r="S47" s="7"/>
      <c r="T47" s="7"/>
      <c r="U47" s="21"/>
      <c r="V47" s="18"/>
      <c r="W47" s="16"/>
      <c r="X47" s="16"/>
      <c r="Y47"/>
    </row>
    <row r="48" spans="1:28" x14ac:dyDescent="0.25">
      <c r="A48" s="7"/>
      <c r="B48" s="7"/>
      <c r="C48" s="7"/>
      <c r="D48" s="7"/>
      <c r="E48" s="7"/>
      <c r="F48" s="7"/>
      <c r="G48" s="7"/>
      <c r="H48" s="7"/>
      <c r="I48" s="7"/>
      <c r="J48" s="7"/>
      <c r="K48" s="7"/>
      <c r="L48" s="7"/>
      <c r="M48" s="7"/>
      <c r="N48" s="7"/>
      <c r="O48" s="7"/>
      <c r="P48" s="7"/>
      <c r="Q48" s="7"/>
      <c r="R48" s="7"/>
      <c r="S48" s="7"/>
      <c r="T48" s="7"/>
      <c r="U48" s="21"/>
      <c r="V48" s="18"/>
      <c r="W48" s="16"/>
      <c r="X48" s="16"/>
      <c r="Y48"/>
    </row>
    <row r="49" spans="1:25" x14ac:dyDescent="0.25">
      <c r="A49" s="7"/>
      <c r="B49" s="7"/>
      <c r="C49" s="7"/>
      <c r="D49" s="7"/>
      <c r="E49" s="7"/>
      <c r="F49" s="7"/>
      <c r="G49" s="7"/>
      <c r="H49" s="7"/>
      <c r="I49" s="7"/>
      <c r="J49" s="7"/>
      <c r="K49" s="7"/>
      <c r="L49" s="7"/>
      <c r="M49" s="7"/>
      <c r="N49" s="7"/>
      <c r="O49" s="7"/>
      <c r="P49" s="7"/>
      <c r="Q49" s="7"/>
      <c r="R49" s="7"/>
      <c r="S49" s="7"/>
      <c r="T49" s="7"/>
      <c r="U49" s="21"/>
      <c r="V49" s="18"/>
      <c r="W49" s="16"/>
      <c r="X49" s="16"/>
      <c r="Y49"/>
    </row>
    <row r="50" spans="1:25" x14ac:dyDescent="0.25">
      <c r="A50" s="7"/>
      <c r="B50" s="7"/>
      <c r="C50" s="7"/>
      <c r="D50" s="7"/>
      <c r="E50" s="7"/>
      <c r="F50" s="7"/>
      <c r="G50" s="7"/>
      <c r="H50" s="7"/>
      <c r="I50" s="7"/>
      <c r="J50" s="7"/>
      <c r="K50" s="7"/>
      <c r="L50" s="7"/>
      <c r="M50" s="7"/>
      <c r="N50" s="7"/>
      <c r="O50" s="7"/>
      <c r="P50" s="7"/>
      <c r="Q50" s="7"/>
      <c r="R50" s="7"/>
      <c r="S50" s="7"/>
      <c r="T50" s="7"/>
      <c r="U50" s="21"/>
      <c r="V50" s="18"/>
      <c r="W50" s="16"/>
      <c r="X50" s="16"/>
      <c r="Y50"/>
    </row>
    <row r="51" spans="1:25" x14ac:dyDescent="0.25">
      <c r="A51" s="7"/>
      <c r="B51" s="7"/>
      <c r="C51" s="7"/>
      <c r="D51" s="7"/>
      <c r="E51" s="7"/>
      <c r="F51" s="7"/>
      <c r="G51" s="7"/>
      <c r="H51" s="7"/>
      <c r="I51" s="7"/>
      <c r="J51" s="7"/>
      <c r="K51" s="7"/>
      <c r="L51" s="7"/>
      <c r="M51" s="7"/>
      <c r="N51" s="7"/>
      <c r="O51" s="7"/>
      <c r="P51" s="7"/>
      <c r="Q51" s="7"/>
      <c r="R51" s="7"/>
      <c r="S51" s="7"/>
      <c r="T51" s="7"/>
      <c r="U51" s="21"/>
      <c r="V51" s="18"/>
      <c r="W51" s="16"/>
      <c r="X51" s="16"/>
      <c r="Y51"/>
    </row>
    <row r="52" spans="1:25" x14ac:dyDescent="0.25">
      <c r="A52" s="7"/>
      <c r="B52" s="7"/>
      <c r="C52" s="7"/>
      <c r="D52" s="7"/>
      <c r="E52" s="7"/>
      <c r="F52" s="7"/>
      <c r="G52" s="7"/>
      <c r="H52" s="7"/>
      <c r="I52" s="7"/>
      <c r="J52" s="7"/>
      <c r="K52" s="7"/>
      <c r="L52" s="7"/>
      <c r="M52" s="7"/>
      <c r="N52" s="7"/>
      <c r="O52" s="7"/>
      <c r="P52" s="7"/>
      <c r="Q52" s="7"/>
      <c r="R52" s="7"/>
      <c r="S52" s="7"/>
      <c r="T52" s="7"/>
      <c r="U52" s="21"/>
      <c r="V52" s="18"/>
      <c r="W52" s="16"/>
      <c r="X52" s="16"/>
      <c r="Y52"/>
    </row>
    <row r="53" spans="1:25" x14ac:dyDescent="0.25">
      <c r="A53" s="7"/>
      <c r="B53" s="7"/>
      <c r="C53" s="7"/>
      <c r="D53" s="7"/>
      <c r="E53" s="7"/>
      <c r="F53" s="7"/>
      <c r="G53" s="7"/>
      <c r="H53" s="7"/>
      <c r="I53" s="7"/>
      <c r="J53" s="7"/>
      <c r="K53" s="7"/>
      <c r="L53" s="7"/>
      <c r="M53" s="7"/>
      <c r="N53" s="7"/>
      <c r="O53" s="7"/>
      <c r="P53" s="7"/>
      <c r="Q53" s="7"/>
      <c r="R53" s="7"/>
      <c r="S53" s="7"/>
      <c r="T53" s="7"/>
      <c r="U53" s="21"/>
      <c r="V53" s="18"/>
      <c r="W53" s="16"/>
      <c r="X53" s="16"/>
      <c r="Y53"/>
    </row>
    <row r="54" spans="1:25" x14ac:dyDescent="0.25">
      <c r="A54" s="7"/>
      <c r="B54" s="7"/>
      <c r="C54" s="7"/>
      <c r="D54" s="7"/>
      <c r="E54" s="7"/>
      <c r="F54" s="7"/>
      <c r="G54" s="7"/>
      <c r="H54" s="7"/>
      <c r="I54" s="7"/>
      <c r="J54" s="7"/>
      <c r="K54" s="7"/>
      <c r="L54" s="7"/>
      <c r="M54" s="7"/>
      <c r="N54" s="7"/>
      <c r="O54" s="7"/>
      <c r="P54" s="7"/>
      <c r="Q54" s="7"/>
      <c r="R54" s="7"/>
      <c r="S54" s="7"/>
      <c r="T54" s="7"/>
      <c r="W54" s="16"/>
      <c r="X54" s="16"/>
      <c r="Y54"/>
    </row>
    <row r="55" spans="1:25" x14ac:dyDescent="0.25">
      <c r="A55" s="7"/>
      <c r="B55" s="7"/>
      <c r="C55" s="7"/>
      <c r="D55" s="7"/>
      <c r="E55" s="7"/>
      <c r="F55" s="7"/>
      <c r="G55" s="7"/>
      <c r="H55" s="7"/>
      <c r="I55" s="7"/>
      <c r="J55" s="7"/>
      <c r="K55" s="7"/>
      <c r="L55" s="7"/>
      <c r="M55" s="7"/>
      <c r="N55" s="7"/>
      <c r="O55" s="7"/>
      <c r="P55" s="7"/>
      <c r="Q55" s="7"/>
      <c r="R55" s="7"/>
      <c r="S55" s="7"/>
      <c r="T55" s="7"/>
      <c r="Y55"/>
    </row>
    <row r="56" spans="1:25" x14ac:dyDescent="0.25">
      <c r="A56" s="7"/>
      <c r="B56" s="7"/>
      <c r="C56" s="7"/>
      <c r="D56" s="7"/>
      <c r="E56" s="7"/>
      <c r="F56" s="7"/>
      <c r="G56" s="7"/>
      <c r="H56" s="7"/>
      <c r="I56" s="7"/>
      <c r="J56" s="7"/>
      <c r="K56" s="7"/>
      <c r="L56" s="7"/>
      <c r="M56" s="7"/>
      <c r="N56" s="7"/>
      <c r="O56" s="7"/>
      <c r="P56" s="7"/>
      <c r="Q56" s="7"/>
      <c r="R56" s="7"/>
      <c r="S56" s="7"/>
      <c r="T56" s="7"/>
      <c r="Y56"/>
    </row>
    <row r="57" spans="1:25" x14ac:dyDescent="0.25">
      <c r="A57" s="7"/>
      <c r="B57" s="7"/>
      <c r="C57" s="7"/>
      <c r="D57" s="7"/>
      <c r="E57" s="7"/>
      <c r="F57" s="7"/>
      <c r="G57" s="7"/>
      <c r="H57" s="7"/>
      <c r="I57" s="7"/>
      <c r="J57" s="7"/>
      <c r="K57" s="7"/>
      <c r="L57" s="7"/>
      <c r="M57" s="7"/>
      <c r="N57" s="7"/>
      <c r="O57" s="7"/>
      <c r="P57" s="7"/>
      <c r="Q57" s="7"/>
      <c r="R57" s="7"/>
      <c r="S57" s="7"/>
      <c r="T57" s="7"/>
      <c r="Y57"/>
    </row>
    <row r="58" spans="1:25" x14ac:dyDescent="0.25">
      <c r="A58" s="7"/>
      <c r="B58" s="7"/>
      <c r="C58" s="7"/>
      <c r="D58" s="7"/>
      <c r="E58" s="7"/>
      <c r="F58" s="7"/>
      <c r="G58" s="7"/>
      <c r="H58" s="7"/>
      <c r="I58" s="7"/>
      <c r="J58" s="7"/>
      <c r="K58" s="7"/>
      <c r="L58" s="7"/>
      <c r="M58" s="7"/>
      <c r="N58" s="7"/>
      <c r="O58" s="7"/>
      <c r="P58" s="7"/>
      <c r="Q58" s="7"/>
      <c r="R58" s="7"/>
      <c r="S58" s="7"/>
      <c r="T58" s="7"/>
      <c r="Y58"/>
    </row>
    <row r="59" spans="1:25" x14ac:dyDescent="0.25">
      <c r="A59" s="7"/>
      <c r="B59" s="7"/>
      <c r="C59" s="7"/>
      <c r="D59" s="7"/>
      <c r="E59" s="7"/>
      <c r="F59" s="7"/>
      <c r="G59" s="7"/>
      <c r="H59" s="7"/>
      <c r="I59" s="7"/>
      <c r="J59" s="7"/>
      <c r="K59" s="7"/>
      <c r="L59" s="7"/>
      <c r="M59" s="7"/>
      <c r="N59" s="7"/>
      <c r="O59" s="7"/>
      <c r="P59" s="7"/>
      <c r="Q59" s="7"/>
      <c r="R59" s="7"/>
      <c r="S59" s="7"/>
      <c r="T59" s="7"/>
      <c r="Y59"/>
    </row>
    <row r="60" spans="1:25" x14ac:dyDescent="0.25">
      <c r="A60" s="7"/>
      <c r="B60" s="7"/>
      <c r="C60" s="7"/>
      <c r="D60" s="7"/>
      <c r="E60" s="7"/>
      <c r="F60" s="7"/>
      <c r="G60" s="7"/>
      <c r="H60" s="7"/>
      <c r="I60" s="7"/>
      <c r="J60" s="7"/>
      <c r="K60" s="7"/>
      <c r="L60" s="7"/>
      <c r="M60" s="7"/>
      <c r="N60" s="7"/>
      <c r="O60" s="7"/>
      <c r="P60" s="7"/>
      <c r="Q60" s="7"/>
      <c r="R60" s="7"/>
      <c r="S60" s="7"/>
      <c r="T60" s="7"/>
      <c r="Y60"/>
    </row>
    <row r="61" spans="1:25" x14ac:dyDescent="0.25">
      <c r="A61" s="7"/>
      <c r="B61" s="7"/>
      <c r="C61" s="7"/>
      <c r="D61" s="7"/>
      <c r="E61" s="7"/>
      <c r="F61" s="7"/>
      <c r="G61" s="7"/>
      <c r="H61" s="7"/>
      <c r="I61" s="7"/>
      <c r="J61" s="7"/>
      <c r="K61" s="7"/>
      <c r="L61" s="7"/>
      <c r="M61" s="7"/>
      <c r="N61" s="7"/>
      <c r="O61" s="7"/>
      <c r="P61" s="7"/>
      <c r="Q61" s="7"/>
      <c r="R61" s="7"/>
      <c r="S61" s="7"/>
      <c r="T61" s="7"/>
      <c r="Y61"/>
    </row>
    <row r="62" spans="1:25" x14ac:dyDescent="0.25">
      <c r="A62" s="7"/>
      <c r="B62" s="7"/>
      <c r="C62" s="7"/>
      <c r="D62" s="7"/>
      <c r="E62" s="7"/>
      <c r="F62" s="7"/>
      <c r="G62" s="7"/>
      <c r="H62" s="7"/>
      <c r="I62" s="7"/>
      <c r="J62" s="7"/>
      <c r="K62" s="7"/>
      <c r="L62" s="7"/>
      <c r="M62" s="7"/>
      <c r="N62" s="7"/>
      <c r="O62" s="7"/>
      <c r="P62" s="7"/>
      <c r="Q62" s="7"/>
      <c r="R62" s="7"/>
      <c r="S62" s="7"/>
      <c r="T62" s="7"/>
      <c r="Y62"/>
    </row>
    <row r="63" spans="1:25" x14ac:dyDescent="0.25">
      <c r="A63" s="7"/>
      <c r="B63" s="7"/>
      <c r="C63" s="7"/>
      <c r="D63" s="7"/>
      <c r="E63" s="7"/>
      <c r="F63" s="7"/>
      <c r="G63" s="7"/>
      <c r="H63" s="7"/>
      <c r="I63" s="7"/>
      <c r="J63" s="7"/>
      <c r="K63" s="7"/>
      <c r="L63" s="7"/>
      <c r="M63" s="7"/>
      <c r="N63" s="7"/>
      <c r="O63" s="7"/>
      <c r="P63" s="7"/>
      <c r="Q63" s="7"/>
      <c r="R63" s="7"/>
      <c r="S63" s="7"/>
      <c r="T63" s="7"/>
      <c r="Y63"/>
    </row>
    <row r="64" spans="1:25" x14ac:dyDescent="0.25">
      <c r="A64" s="7"/>
      <c r="B64" s="7"/>
      <c r="C64" s="7"/>
      <c r="D64" s="7"/>
      <c r="E64" s="7"/>
      <c r="F64" s="7"/>
      <c r="G64" s="7"/>
      <c r="H64" s="7"/>
      <c r="I64" s="7"/>
      <c r="J64" s="7"/>
      <c r="K64" s="7"/>
      <c r="L64" s="7"/>
      <c r="M64" s="7"/>
      <c r="N64" s="7"/>
      <c r="O64" s="7"/>
      <c r="P64" s="7"/>
      <c r="Q64" s="7"/>
      <c r="R64" s="7"/>
      <c r="S64" s="7"/>
      <c r="T64" s="7"/>
      <c r="Y64"/>
    </row>
    <row r="65" spans="1:25" x14ac:dyDescent="0.25">
      <c r="A65" s="7"/>
      <c r="B65" s="7"/>
      <c r="C65" s="7"/>
      <c r="D65" s="7"/>
      <c r="E65" s="7"/>
      <c r="F65" s="7"/>
      <c r="G65" s="7"/>
      <c r="H65" s="7"/>
      <c r="I65" s="7"/>
      <c r="J65" s="7"/>
      <c r="K65" s="7"/>
      <c r="L65" s="7"/>
      <c r="M65" s="7"/>
      <c r="N65" s="7"/>
      <c r="O65" s="7"/>
      <c r="P65" s="7"/>
      <c r="Q65" s="7"/>
      <c r="R65" s="7"/>
      <c r="S65" s="7"/>
      <c r="T65" s="7"/>
      <c r="Y65"/>
    </row>
    <row r="66" spans="1:25" x14ac:dyDescent="0.25">
      <c r="A66" s="7"/>
      <c r="B66" s="7"/>
      <c r="C66" s="7"/>
      <c r="D66" s="7"/>
      <c r="E66" s="7"/>
      <c r="F66" s="7"/>
      <c r="G66" s="7"/>
      <c r="H66" s="7"/>
      <c r="I66" s="7"/>
      <c r="J66" s="7"/>
      <c r="K66" s="7"/>
      <c r="L66" s="7"/>
      <c r="M66" s="7"/>
      <c r="N66" s="7"/>
      <c r="O66" s="7"/>
      <c r="P66" s="7"/>
      <c r="Q66" s="7"/>
      <c r="R66" s="7"/>
      <c r="S66" s="7"/>
      <c r="T66" s="7"/>
      <c r="Y66"/>
    </row>
    <row r="67" spans="1:25" x14ac:dyDescent="0.25">
      <c r="A67" s="7"/>
      <c r="B67" s="7"/>
      <c r="C67" s="7"/>
      <c r="D67" s="7"/>
      <c r="E67" s="7"/>
      <c r="F67" s="7"/>
      <c r="G67" s="7"/>
      <c r="H67" s="7"/>
      <c r="I67" s="7"/>
      <c r="J67" s="7"/>
      <c r="K67" s="7"/>
      <c r="L67" s="7"/>
      <c r="M67" s="7"/>
      <c r="N67" s="7"/>
      <c r="O67" s="7"/>
      <c r="P67" s="7"/>
      <c r="Q67" s="7"/>
      <c r="R67" s="7"/>
      <c r="S67" s="7"/>
      <c r="T67" s="7"/>
      <c r="Y67"/>
    </row>
    <row r="68" spans="1:25" x14ac:dyDescent="0.25">
      <c r="A68" s="7"/>
      <c r="B68" s="7"/>
      <c r="C68" s="7"/>
      <c r="D68" s="7"/>
      <c r="E68" s="7"/>
      <c r="F68" s="7"/>
      <c r="G68" s="7"/>
      <c r="H68" s="7"/>
      <c r="I68" s="7"/>
      <c r="J68" s="7"/>
      <c r="K68" s="7"/>
      <c r="L68" s="7"/>
      <c r="M68" s="7"/>
      <c r="N68" s="7"/>
      <c r="O68" s="7"/>
      <c r="P68" s="7"/>
      <c r="Q68" s="7"/>
      <c r="R68" s="7"/>
      <c r="S68" s="7"/>
      <c r="T68" s="7"/>
      <c r="Y68"/>
    </row>
    <row r="69" spans="1:25" x14ac:dyDescent="0.25">
      <c r="A69" s="7"/>
      <c r="B69" s="7"/>
      <c r="C69" s="7"/>
      <c r="D69" s="7"/>
      <c r="E69" s="7"/>
      <c r="F69" s="7"/>
      <c r="G69" s="7"/>
      <c r="H69" s="7"/>
      <c r="I69" s="7"/>
      <c r="J69" s="7"/>
      <c r="K69" s="7"/>
      <c r="L69" s="7"/>
      <c r="M69" s="7"/>
      <c r="N69" s="7"/>
      <c r="O69" s="7"/>
      <c r="P69" s="7"/>
      <c r="Q69" s="7"/>
      <c r="R69" s="7"/>
      <c r="S69" s="7"/>
      <c r="T69" s="7"/>
      <c r="Y69"/>
    </row>
    <row r="70" spans="1:25" x14ac:dyDescent="0.25">
      <c r="A70" s="7"/>
      <c r="B70" s="7"/>
      <c r="C70" s="7"/>
      <c r="D70" s="7"/>
      <c r="E70" s="7"/>
      <c r="F70" s="7"/>
      <c r="G70" s="7"/>
      <c r="H70" s="7"/>
      <c r="I70" s="7"/>
      <c r="J70" s="7"/>
      <c r="K70" s="7"/>
      <c r="L70" s="7"/>
      <c r="M70" s="7"/>
      <c r="N70" s="7"/>
      <c r="O70" s="7"/>
      <c r="P70" s="7"/>
      <c r="Q70" s="7"/>
      <c r="R70" s="7"/>
      <c r="S70" s="7"/>
      <c r="T70" s="7"/>
      <c r="Y70"/>
    </row>
    <row r="71" spans="1:25" x14ac:dyDescent="0.25">
      <c r="A71" s="7"/>
      <c r="B71" s="7"/>
      <c r="C71" s="7"/>
      <c r="D71" s="7"/>
      <c r="E71" s="7"/>
      <c r="F71" s="7"/>
      <c r="G71" s="7"/>
      <c r="H71" s="7"/>
      <c r="I71" s="7"/>
      <c r="J71" s="7"/>
      <c r="K71" s="7"/>
      <c r="L71" s="7"/>
      <c r="M71" s="7"/>
      <c r="N71" s="7"/>
      <c r="O71" s="7"/>
      <c r="P71" s="7"/>
      <c r="Q71" s="7"/>
      <c r="R71" s="7"/>
      <c r="S71" s="7"/>
      <c r="T71" s="7"/>
      <c r="Y71"/>
    </row>
    <row r="72" spans="1:25" x14ac:dyDescent="0.25">
      <c r="A72" s="7"/>
      <c r="B72" s="7"/>
      <c r="C72" s="7"/>
      <c r="D72" s="7"/>
      <c r="E72" s="7"/>
      <c r="F72" s="7"/>
      <c r="G72" s="7"/>
      <c r="H72" s="7"/>
      <c r="I72" s="7"/>
      <c r="J72" s="7"/>
      <c r="K72" s="7"/>
      <c r="L72" s="7"/>
      <c r="M72" s="7"/>
      <c r="N72" s="7"/>
      <c r="O72" s="7"/>
      <c r="P72" s="7"/>
      <c r="Q72" s="7"/>
      <c r="R72" s="7"/>
      <c r="S72" s="7"/>
      <c r="T72" s="7"/>
      <c r="Y72"/>
    </row>
    <row r="73" spans="1:25" x14ac:dyDescent="0.25">
      <c r="A73" s="7"/>
      <c r="B73" s="7"/>
      <c r="C73" s="7"/>
      <c r="D73" s="7"/>
      <c r="E73" s="7"/>
      <c r="F73" s="7"/>
      <c r="G73" s="7"/>
      <c r="H73" s="7"/>
      <c r="I73" s="7"/>
      <c r="J73" s="7"/>
      <c r="K73" s="7"/>
      <c r="L73" s="7"/>
      <c r="M73" s="7"/>
      <c r="N73" s="7"/>
      <c r="O73" s="7"/>
      <c r="P73" s="7"/>
      <c r="Q73" s="7"/>
      <c r="R73" s="7"/>
      <c r="S73" s="7"/>
      <c r="T73" s="7"/>
      <c r="Y73"/>
    </row>
    <row r="74" spans="1:25" x14ac:dyDescent="0.25">
      <c r="A74" s="7"/>
      <c r="B74" s="7"/>
      <c r="C74" s="7"/>
      <c r="D74" s="7"/>
      <c r="E74" s="7"/>
      <c r="F74" s="7"/>
      <c r="G74" s="7"/>
      <c r="H74" s="7"/>
      <c r="I74" s="7"/>
      <c r="J74" s="7"/>
      <c r="K74" s="7"/>
      <c r="L74" s="7"/>
      <c r="M74" s="7"/>
      <c r="N74" s="7"/>
      <c r="O74" s="7"/>
      <c r="P74" s="7"/>
      <c r="Q74" s="7"/>
      <c r="R74" s="7"/>
      <c r="S74" s="7"/>
      <c r="T74" s="7"/>
      <c r="Y74"/>
    </row>
    <row r="75" spans="1:25" x14ac:dyDescent="0.25">
      <c r="A75" s="7"/>
      <c r="B75" s="7"/>
      <c r="C75" s="7"/>
      <c r="D75" s="7"/>
      <c r="E75" s="7"/>
      <c r="F75" s="7"/>
      <c r="G75" s="7"/>
      <c r="H75" s="7"/>
      <c r="I75" s="7"/>
      <c r="J75" s="7"/>
      <c r="K75" s="7"/>
      <c r="L75" s="7"/>
      <c r="M75" s="7"/>
      <c r="N75" s="7"/>
      <c r="O75" s="7"/>
      <c r="P75" s="7"/>
      <c r="Q75" s="7"/>
      <c r="R75" s="7"/>
      <c r="S75" s="7"/>
      <c r="T75" s="7"/>
      <c r="Y75"/>
    </row>
    <row r="76" spans="1:25" x14ac:dyDescent="0.25">
      <c r="A76" s="7"/>
      <c r="B76" s="7"/>
      <c r="C76" s="7"/>
      <c r="D76" s="7"/>
      <c r="E76" s="7"/>
      <c r="F76" s="7"/>
      <c r="G76" s="7"/>
      <c r="H76" s="7"/>
      <c r="I76" s="7"/>
      <c r="J76" s="7"/>
      <c r="K76" s="7"/>
      <c r="L76" s="7"/>
      <c r="M76" s="7"/>
      <c r="N76" s="7"/>
      <c r="O76" s="7"/>
      <c r="P76" s="7"/>
      <c r="Q76" s="7"/>
      <c r="R76" s="7"/>
      <c r="S76" s="7"/>
      <c r="T76" s="7"/>
      <c r="Y76"/>
    </row>
    <row r="77" spans="1:25" x14ac:dyDescent="0.25">
      <c r="A77" s="7"/>
      <c r="B77" s="7"/>
      <c r="C77" s="7"/>
      <c r="D77" s="7"/>
      <c r="E77" s="7"/>
      <c r="F77" s="7"/>
      <c r="G77" s="7"/>
      <c r="H77" s="7"/>
      <c r="I77" s="7"/>
      <c r="J77" s="7"/>
      <c r="K77" s="7"/>
      <c r="L77" s="7"/>
      <c r="M77" s="7"/>
      <c r="N77" s="7"/>
      <c r="O77" s="7"/>
      <c r="P77" s="7"/>
      <c r="Q77" s="7"/>
      <c r="R77" s="7"/>
      <c r="S77" s="7"/>
      <c r="T77" s="7"/>
      <c r="Y77"/>
    </row>
    <row r="78" spans="1:25" x14ac:dyDescent="0.25">
      <c r="A78" s="7"/>
      <c r="B78" s="7"/>
      <c r="C78" s="7"/>
      <c r="D78" s="7"/>
      <c r="E78" s="7"/>
      <c r="F78" s="7"/>
      <c r="G78" s="7"/>
      <c r="H78" s="7"/>
      <c r="I78" s="7"/>
      <c r="J78" s="7"/>
      <c r="K78" s="7"/>
      <c r="L78" s="7"/>
      <c r="M78" s="7"/>
      <c r="N78" s="7"/>
      <c r="O78" s="7"/>
      <c r="P78" s="7"/>
      <c r="Q78" s="7"/>
      <c r="R78" s="7"/>
      <c r="S78" s="7"/>
      <c r="T78" s="7"/>
      <c r="Y78"/>
    </row>
    <row r="79" spans="1:25" x14ac:dyDescent="0.25">
      <c r="A79" s="7"/>
      <c r="B79" s="7"/>
      <c r="C79" s="7"/>
      <c r="D79" s="7"/>
      <c r="E79" s="7"/>
      <c r="F79" s="7"/>
      <c r="G79" s="7"/>
      <c r="H79" s="7"/>
      <c r="I79" s="7"/>
      <c r="J79" s="7"/>
      <c r="K79" s="7"/>
      <c r="L79" s="7"/>
      <c r="M79" s="7"/>
      <c r="N79" s="7"/>
      <c r="O79" s="7"/>
      <c r="P79" s="7"/>
      <c r="Q79" s="7"/>
      <c r="R79" s="7"/>
      <c r="S79" s="7"/>
      <c r="T79" s="7"/>
      <c r="Y79"/>
    </row>
    <row r="80" spans="1:25" x14ac:dyDescent="0.25">
      <c r="A80" s="7"/>
      <c r="B80" s="7"/>
      <c r="C80" s="7"/>
      <c r="D80" s="7"/>
      <c r="E80" s="7"/>
      <c r="F80" s="7"/>
      <c r="G80" s="7"/>
      <c r="H80" s="7"/>
      <c r="I80" s="7"/>
      <c r="J80" s="7"/>
      <c r="K80" s="7"/>
      <c r="L80" s="7"/>
      <c r="M80" s="7"/>
      <c r="N80" s="7"/>
      <c r="O80" s="7"/>
      <c r="P80" s="7"/>
      <c r="Q80" s="7"/>
      <c r="R80" s="7"/>
      <c r="S80" s="7"/>
      <c r="T80" s="7"/>
      <c r="Y80"/>
    </row>
    <row r="81" spans="1:25" x14ac:dyDescent="0.25">
      <c r="A81" s="7"/>
      <c r="B81" s="7"/>
      <c r="C81" s="7"/>
      <c r="D81" s="7"/>
      <c r="E81" s="7"/>
      <c r="F81" s="7"/>
      <c r="G81" s="7"/>
      <c r="H81" s="7"/>
      <c r="I81" s="7"/>
      <c r="J81" s="7"/>
      <c r="K81" s="7"/>
      <c r="L81" s="7"/>
      <c r="M81" s="7"/>
      <c r="N81" s="7"/>
      <c r="O81" s="7"/>
      <c r="P81" s="7"/>
      <c r="Q81" s="7"/>
      <c r="R81" s="7"/>
      <c r="S81" s="7"/>
      <c r="T81" s="7"/>
      <c r="Y81"/>
    </row>
    <row r="82" spans="1:25" x14ac:dyDescent="0.25">
      <c r="A82" s="7"/>
      <c r="B82" s="7"/>
      <c r="C82" s="7"/>
      <c r="D82" s="7"/>
      <c r="E82" s="7"/>
      <c r="F82" s="7"/>
      <c r="G82" s="7"/>
      <c r="H82" s="7"/>
      <c r="I82" s="7"/>
      <c r="J82" s="7"/>
      <c r="K82" s="7"/>
      <c r="L82" s="7"/>
      <c r="M82" s="7"/>
      <c r="N82" s="7"/>
      <c r="O82" s="7"/>
      <c r="P82" s="7"/>
      <c r="Q82" s="7"/>
      <c r="R82" s="7"/>
      <c r="S82" s="7"/>
      <c r="T82" s="7"/>
      <c r="Y82"/>
    </row>
    <row r="83" spans="1:25" x14ac:dyDescent="0.25">
      <c r="A83" s="7"/>
      <c r="B83" s="7"/>
      <c r="C83" s="7"/>
      <c r="D83" s="7"/>
      <c r="E83" s="7"/>
      <c r="F83" s="7"/>
      <c r="G83" s="7"/>
      <c r="H83" s="7"/>
      <c r="I83" s="7"/>
      <c r="J83" s="7"/>
      <c r="K83" s="7"/>
      <c r="L83" s="7"/>
      <c r="M83" s="7"/>
      <c r="N83" s="7"/>
      <c r="O83" s="7"/>
      <c r="P83" s="7"/>
      <c r="Q83" s="7"/>
      <c r="R83" s="7"/>
      <c r="S83" s="7"/>
      <c r="T83" s="7"/>
      <c r="Y83"/>
    </row>
    <row r="84" spans="1:25" x14ac:dyDescent="0.25">
      <c r="A84" s="7"/>
      <c r="B84" s="7"/>
      <c r="C84" s="7"/>
      <c r="D84" s="7"/>
      <c r="E84" s="7"/>
      <c r="F84" s="7"/>
      <c r="G84" s="7"/>
      <c r="H84" s="7"/>
      <c r="I84" s="7"/>
      <c r="J84" s="7"/>
      <c r="K84" s="7"/>
      <c r="L84" s="7"/>
      <c r="M84" s="7"/>
      <c r="N84" s="7"/>
      <c r="O84" s="7"/>
      <c r="P84" s="7"/>
      <c r="Q84" s="7"/>
      <c r="R84" s="7"/>
      <c r="S84" s="7"/>
      <c r="T84" s="7"/>
      <c r="Y84"/>
    </row>
    <row r="85" spans="1:25" x14ac:dyDescent="0.25">
      <c r="A85" s="7"/>
      <c r="B85" s="7"/>
      <c r="C85" s="7"/>
      <c r="D85" s="7"/>
      <c r="E85" s="7"/>
      <c r="F85" s="7"/>
      <c r="G85" s="7"/>
      <c r="H85" s="7"/>
      <c r="I85" s="7"/>
      <c r="J85" s="7"/>
      <c r="K85" s="7"/>
      <c r="L85" s="7"/>
      <c r="M85" s="7"/>
      <c r="N85" s="7"/>
      <c r="O85" s="7"/>
      <c r="P85" s="7"/>
      <c r="Q85" s="7"/>
      <c r="R85" s="7"/>
      <c r="S85" s="7"/>
      <c r="T85" s="7"/>
      <c r="Y85"/>
    </row>
    <row r="86" spans="1:25" x14ac:dyDescent="0.25">
      <c r="A86" s="7"/>
      <c r="B86" s="7"/>
      <c r="C86" s="7"/>
      <c r="D86" s="7"/>
      <c r="E86" s="7"/>
      <c r="F86" s="7"/>
      <c r="G86" s="7"/>
      <c r="H86" s="7"/>
      <c r="I86" s="7"/>
      <c r="J86" s="7"/>
      <c r="K86" s="7"/>
      <c r="L86" s="7"/>
      <c r="M86" s="7"/>
      <c r="N86" s="7"/>
      <c r="O86" s="7"/>
      <c r="P86" s="7"/>
      <c r="Q86" s="7"/>
      <c r="R86" s="7"/>
      <c r="S86" s="7"/>
      <c r="T86" s="7"/>
      <c r="Y86"/>
    </row>
    <row r="87" spans="1:25" x14ac:dyDescent="0.25">
      <c r="A87" s="7"/>
      <c r="B87" s="7"/>
      <c r="C87" s="7"/>
      <c r="D87" s="7"/>
      <c r="E87" s="7"/>
      <c r="F87" s="7"/>
      <c r="G87" s="7"/>
      <c r="H87" s="7"/>
      <c r="I87" s="7"/>
      <c r="J87" s="7"/>
      <c r="K87" s="7"/>
      <c r="L87" s="7"/>
      <c r="M87" s="7"/>
      <c r="N87" s="7"/>
      <c r="O87" s="7"/>
      <c r="P87" s="7"/>
      <c r="Q87" s="7"/>
      <c r="R87" s="7"/>
      <c r="S87" s="7"/>
      <c r="T87" s="7"/>
      <c r="Y87"/>
    </row>
    <row r="88" spans="1:25" x14ac:dyDescent="0.25">
      <c r="A88" s="7"/>
      <c r="B88" s="7"/>
      <c r="C88" s="7"/>
      <c r="D88" s="7"/>
      <c r="E88" s="7"/>
      <c r="F88" s="7"/>
      <c r="G88" s="7"/>
      <c r="H88" s="7"/>
      <c r="I88" s="7"/>
      <c r="J88" s="7"/>
      <c r="K88" s="7"/>
      <c r="L88" s="7"/>
      <c r="M88" s="7"/>
      <c r="N88" s="7"/>
      <c r="O88" s="7"/>
      <c r="P88" s="7"/>
      <c r="Q88" s="7"/>
      <c r="R88" s="7"/>
      <c r="S88" s="7"/>
      <c r="T88" s="7"/>
      <c r="Y88"/>
    </row>
    <row r="89" spans="1:25" x14ac:dyDescent="0.25">
      <c r="A89" s="7"/>
      <c r="B89" s="7"/>
      <c r="C89" s="7"/>
      <c r="D89" s="7"/>
      <c r="E89" s="7"/>
      <c r="F89" s="7"/>
      <c r="G89" s="7"/>
      <c r="H89" s="7"/>
      <c r="I89" s="7"/>
      <c r="J89" s="7"/>
      <c r="K89" s="7"/>
      <c r="L89" s="7"/>
      <c r="M89" s="7"/>
      <c r="N89" s="7"/>
      <c r="O89" s="7"/>
      <c r="P89" s="7"/>
      <c r="Q89" s="7"/>
      <c r="R89" s="7"/>
      <c r="S89" s="7"/>
      <c r="T89" s="7"/>
      <c r="Y89"/>
    </row>
    <row r="90" spans="1:25" x14ac:dyDescent="0.25">
      <c r="A90" s="7"/>
      <c r="B90" s="7"/>
      <c r="C90" s="7"/>
      <c r="D90" s="7"/>
      <c r="E90" s="7"/>
      <c r="F90" s="7"/>
      <c r="G90" s="7"/>
      <c r="H90" s="7"/>
      <c r="I90" s="7"/>
      <c r="J90" s="7"/>
      <c r="K90" s="7"/>
      <c r="L90" s="7"/>
      <c r="M90" s="7"/>
      <c r="N90" s="7"/>
      <c r="O90" s="7"/>
      <c r="P90" s="7"/>
      <c r="Q90" s="7"/>
      <c r="R90" s="7"/>
      <c r="S90" s="7"/>
      <c r="T90" s="7"/>
      <c r="Y90"/>
    </row>
    <row r="91" spans="1:25" x14ac:dyDescent="0.25">
      <c r="A91" s="7"/>
      <c r="B91" s="7"/>
      <c r="C91" s="7"/>
      <c r="D91" s="7"/>
      <c r="E91" s="7"/>
      <c r="F91" s="7"/>
      <c r="G91" s="7"/>
      <c r="H91" s="7"/>
      <c r="I91" s="7"/>
      <c r="J91" s="7"/>
      <c r="K91" s="7"/>
      <c r="L91" s="7"/>
      <c r="M91" s="7"/>
      <c r="N91" s="7"/>
      <c r="O91" s="7"/>
      <c r="P91" s="7"/>
      <c r="Q91" s="7"/>
      <c r="R91" s="7"/>
      <c r="S91" s="7"/>
      <c r="T91" s="7"/>
      <c r="Y91"/>
    </row>
    <row r="92" spans="1:25" x14ac:dyDescent="0.25">
      <c r="A92" s="7"/>
      <c r="B92" s="7"/>
      <c r="C92" s="7"/>
      <c r="D92" s="7"/>
      <c r="E92" s="7"/>
      <c r="F92" s="7"/>
      <c r="G92" s="7"/>
      <c r="H92" s="7"/>
      <c r="I92" s="7"/>
      <c r="J92" s="7"/>
      <c r="K92" s="7"/>
      <c r="L92" s="7"/>
      <c r="M92" s="7"/>
      <c r="N92" s="7"/>
      <c r="O92" s="7"/>
      <c r="P92" s="7"/>
      <c r="Q92" s="7"/>
      <c r="R92" s="7"/>
      <c r="S92" s="7"/>
      <c r="T92" s="7"/>
      <c r="Y92"/>
    </row>
    <row r="93" spans="1:25" x14ac:dyDescent="0.25">
      <c r="A93" s="7"/>
      <c r="B93" s="7"/>
      <c r="C93" s="7"/>
      <c r="D93" s="7"/>
      <c r="E93" s="7"/>
      <c r="F93" s="7"/>
      <c r="G93" s="7"/>
      <c r="H93" s="7"/>
      <c r="I93" s="7"/>
      <c r="J93" s="7"/>
      <c r="K93" s="7"/>
      <c r="L93" s="7"/>
      <c r="M93" s="7"/>
      <c r="N93" s="7"/>
      <c r="O93" s="7"/>
      <c r="P93" s="7"/>
      <c r="Q93" s="7"/>
      <c r="R93" s="7"/>
      <c r="S93" s="7"/>
      <c r="T93" s="7"/>
      <c r="Y93"/>
    </row>
    <row r="94" spans="1:25" x14ac:dyDescent="0.25">
      <c r="A94" s="7"/>
      <c r="B94" s="7"/>
      <c r="C94" s="7"/>
      <c r="D94" s="7"/>
      <c r="E94" s="7"/>
      <c r="F94" s="7"/>
      <c r="G94" s="7"/>
      <c r="H94" s="7"/>
      <c r="I94" s="7"/>
      <c r="J94" s="7"/>
      <c r="K94" s="7"/>
      <c r="L94" s="7"/>
      <c r="M94" s="7"/>
      <c r="N94" s="7"/>
      <c r="O94" s="7"/>
      <c r="P94" s="7"/>
      <c r="Q94" s="7"/>
      <c r="R94" s="7"/>
      <c r="S94" s="7"/>
      <c r="T94" s="7"/>
      <c r="Y94"/>
    </row>
    <row r="95" spans="1:25" x14ac:dyDescent="0.25">
      <c r="A95" s="7"/>
      <c r="B95" s="7"/>
      <c r="C95" s="7"/>
      <c r="D95" s="7"/>
      <c r="E95" s="7"/>
      <c r="F95" s="7"/>
      <c r="G95" s="7"/>
      <c r="H95" s="7"/>
      <c r="I95" s="7"/>
      <c r="J95" s="7"/>
      <c r="K95" s="7"/>
      <c r="L95" s="7"/>
      <c r="M95" s="7"/>
      <c r="N95" s="7"/>
      <c r="O95" s="7"/>
      <c r="P95" s="7"/>
      <c r="Q95" s="7"/>
      <c r="R95" s="7"/>
      <c r="S95" s="7"/>
      <c r="T95" s="7"/>
      <c r="Y95"/>
    </row>
    <row r="96" spans="1:25" x14ac:dyDescent="0.25">
      <c r="A96" s="7"/>
      <c r="B96" s="7"/>
      <c r="C96" s="7"/>
      <c r="D96" s="7"/>
      <c r="E96" s="7"/>
      <c r="F96" s="7"/>
      <c r="G96" s="7"/>
      <c r="H96" s="7"/>
      <c r="I96" s="7"/>
      <c r="J96" s="7"/>
      <c r="K96" s="7"/>
      <c r="L96" s="7"/>
      <c r="M96" s="7"/>
      <c r="N96" s="7"/>
      <c r="O96" s="7"/>
      <c r="P96" s="7"/>
      <c r="Q96" s="7"/>
      <c r="R96" s="7"/>
      <c r="S96" s="7"/>
      <c r="T96" s="7"/>
      <c r="Y96"/>
    </row>
    <row r="97" spans="1:25" x14ac:dyDescent="0.25">
      <c r="A97" s="7"/>
      <c r="B97" s="7"/>
      <c r="C97" s="7"/>
      <c r="D97" s="7"/>
      <c r="E97" s="7"/>
      <c r="F97" s="7"/>
      <c r="G97" s="7"/>
      <c r="H97" s="7"/>
      <c r="I97" s="7"/>
      <c r="J97" s="7"/>
      <c r="K97" s="7"/>
      <c r="L97" s="7"/>
      <c r="M97" s="7"/>
      <c r="N97" s="7"/>
      <c r="O97" s="7"/>
      <c r="P97" s="7"/>
      <c r="Q97" s="7"/>
      <c r="R97" s="7"/>
      <c r="S97" s="7"/>
      <c r="T97" s="7"/>
      <c r="Y97"/>
    </row>
    <row r="98" spans="1:25" x14ac:dyDescent="0.25">
      <c r="A98" s="7"/>
      <c r="B98" s="7"/>
      <c r="C98" s="7"/>
      <c r="D98" s="7"/>
      <c r="E98" s="7"/>
      <c r="F98" s="7"/>
      <c r="G98" s="7"/>
      <c r="H98" s="7"/>
      <c r="I98" s="7"/>
      <c r="J98" s="7"/>
      <c r="K98" s="7"/>
      <c r="L98" s="7"/>
      <c r="M98" s="7"/>
      <c r="N98" s="7"/>
      <c r="O98" s="7"/>
      <c r="P98" s="7"/>
      <c r="Q98" s="7"/>
      <c r="R98" s="7"/>
      <c r="S98" s="7"/>
      <c r="T98" s="7"/>
      <c r="Y98"/>
    </row>
    <row r="99" spans="1:25" x14ac:dyDescent="0.25">
      <c r="A99" s="7"/>
      <c r="B99" s="7"/>
      <c r="C99" s="7"/>
      <c r="D99" s="7"/>
      <c r="E99" s="7"/>
      <c r="F99" s="7"/>
      <c r="G99" s="7"/>
      <c r="H99" s="7"/>
      <c r="I99" s="7"/>
      <c r="J99" s="7"/>
      <c r="K99" s="7"/>
      <c r="L99" s="7"/>
      <c r="M99" s="7"/>
      <c r="N99" s="7"/>
      <c r="O99" s="7"/>
      <c r="P99" s="7"/>
      <c r="Q99" s="7"/>
      <c r="R99" s="7"/>
      <c r="S99" s="7"/>
      <c r="T99" s="7"/>
      <c r="Y99"/>
    </row>
    <row r="100" spans="1:25" x14ac:dyDescent="0.25">
      <c r="A100" s="7"/>
      <c r="B100" s="7"/>
      <c r="C100" s="7"/>
      <c r="D100" s="7"/>
      <c r="E100" s="7"/>
      <c r="F100" s="7"/>
      <c r="G100" s="7"/>
      <c r="H100" s="7"/>
      <c r="I100" s="7"/>
      <c r="J100" s="7"/>
      <c r="K100" s="7"/>
      <c r="L100" s="7"/>
      <c r="M100" s="7"/>
      <c r="N100" s="7"/>
      <c r="O100" s="7"/>
      <c r="P100" s="7"/>
      <c r="Q100" s="7"/>
      <c r="R100" s="7"/>
      <c r="S100" s="7"/>
      <c r="T100" s="7"/>
      <c r="Y100"/>
    </row>
    <row r="101" spans="1:25" x14ac:dyDescent="0.25">
      <c r="A101" s="7"/>
      <c r="B101" s="7"/>
      <c r="C101" s="7"/>
      <c r="D101" s="7"/>
      <c r="E101" s="7"/>
      <c r="F101" s="7"/>
      <c r="G101" s="7"/>
      <c r="H101" s="7"/>
      <c r="I101" s="7"/>
      <c r="J101" s="7"/>
      <c r="K101" s="7"/>
      <c r="L101" s="7"/>
      <c r="M101" s="7"/>
      <c r="N101" s="7"/>
      <c r="O101" s="7"/>
      <c r="P101" s="7"/>
      <c r="Q101" s="7"/>
      <c r="R101" s="7"/>
      <c r="S101" s="7"/>
      <c r="T101" s="7"/>
      <c r="Y101"/>
    </row>
    <row r="102" spans="1:25" x14ac:dyDescent="0.25">
      <c r="A102" s="7"/>
      <c r="B102" s="7"/>
      <c r="C102" s="7"/>
      <c r="D102" s="7"/>
      <c r="E102" s="7"/>
      <c r="F102" s="7"/>
      <c r="G102" s="7"/>
      <c r="H102" s="7"/>
      <c r="I102" s="7"/>
      <c r="J102" s="7"/>
      <c r="K102" s="7"/>
      <c r="L102" s="7"/>
      <c r="M102" s="7"/>
      <c r="N102" s="7"/>
      <c r="O102" s="7"/>
      <c r="P102" s="7"/>
      <c r="Q102" s="7"/>
      <c r="R102" s="7"/>
      <c r="S102" s="7"/>
      <c r="T102" s="7"/>
      <c r="Y102"/>
    </row>
    <row r="103" spans="1:25" x14ac:dyDescent="0.25">
      <c r="A103" s="7"/>
      <c r="B103" s="7"/>
      <c r="C103" s="7"/>
      <c r="D103" s="7"/>
      <c r="E103" s="7"/>
      <c r="F103" s="7"/>
      <c r="G103" s="7"/>
      <c r="H103" s="7"/>
      <c r="I103" s="7"/>
      <c r="J103" s="7"/>
      <c r="K103" s="7"/>
      <c r="L103" s="7"/>
      <c r="M103" s="7"/>
      <c r="N103" s="7"/>
      <c r="O103" s="7"/>
      <c r="P103" s="7"/>
      <c r="Q103" s="7"/>
      <c r="R103" s="7"/>
      <c r="S103" s="7"/>
      <c r="T103" s="7"/>
      <c r="Y103"/>
    </row>
    <row r="104" spans="1:25" x14ac:dyDescent="0.25">
      <c r="A104" s="7"/>
      <c r="B104" s="7"/>
      <c r="C104" s="7"/>
      <c r="D104" s="7"/>
      <c r="E104" s="7"/>
      <c r="F104" s="7"/>
      <c r="G104" s="7"/>
      <c r="H104" s="7"/>
      <c r="I104" s="7"/>
      <c r="J104" s="7"/>
      <c r="K104" s="7"/>
      <c r="L104" s="7"/>
      <c r="M104" s="7"/>
      <c r="N104" s="7"/>
      <c r="O104" s="7"/>
      <c r="P104" s="7"/>
      <c r="Q104" s="7"/>
      <c r="R104" s="7"/>
      <c r="S104" s="7"/>
      <c r="T104" s="7"/>
      <c r="Y104"/>
    </row>
    <row r="105" spans="1:25" x14ac:dyDescent="0.25">
      <c r="A105" s="7"/>
      <c r="B105" s="7"/>
      <c r="C105" s="7"/>
      <c r="D105" s="7"/>
      <c r="E105" s="7"/>
      <c r="F105" s="7"/>
      <c r="G105" s="7"/>
      <c r="H105" s="7"/>
      <c r="I105" s="7"/>
      <c r="J105" s="7"/>
      <c r="K105" s="7"/>
      <c r="L105" s="7"/>
      <c r="M105" s="7"/>
      <c r="N105" s="7"/>
      <c r="O105" s="7"/>
      <c r="P105" s="7"/>
      <c r="Q105" s="7"/>
      <c r="R105" s="7"/>
      <c r="S105" s="7"/>
      <c r="T105" s="7"/>
      <c r="Y105"/>
    </row>
    <row r="106" spans="1:25" x14ac:dyDescent="0.25">
      <c r="A106" s="7"/>
      <c r="B106" s="7"/>
      <c r="C106" s="7"/>
      <c r="D106" s="7"/>
      <c r="E106" s="7"/>
      <c r="F106" s="7"/>
      <c r="G106" s="7"/>
      <c r="H106" s="7"/>
      <c r="I106" s="7"/>
      <c r="J106" s="7"/>
      <c r="K106" s="7"/>
      <c r="L106" s="7"/>
      <c r="M106" s="7"/>
      <c r="N106" s="7"/>
      <c r="O106" s="7"/>
      <c r="P106" s="7"/>
      <c r="Q106" s="7"/>
      <c r="R106" s="7"/>
      <c r="S106" s="7"/>
      <c r="T106" s="7"/>
      <c r="Y106"/>
    </row>
    <row r="107" spans="1:25" x14ac:dyDescent="0.25">
      <c r="A107" s="7"/>
      <c r="B107" s="7"/>
      <c r="C107" s="7"/>
      <c r="D107" s="7"/>
      <c r="E107" s="7"/>
      <c r="F107" s="7"/>
      <c r="G107" s="7"/>
      <c r="H107" s="7"/>
      <c r="I107" s="7"/>
      <c r="J107" s="7"/>
      <c r="K107" s="7"/>
      <c r="L107" s="7"/>
      <c r="M107" s="7"/>
      <c r="N107" s="7"/>
      <c r="O107" s="7"/>
      <c r="P107" s="7"/>
      <c r="Q107" s="7"/>
      <c r="R107" s="7"/>
      <c r="S107" s="7"/>
      <c r="T107" s="7"/>
      <c r="Y107"/>
    </row>
    <row r="108" spans="1:25" x14ac:dyDescent="0.25">
      <c r="Y108"/>
    </row>
    <row r="109" spans="1:25" x14ac:dyDescent="0.25">
      <c r="Y109"/>
    </row>
    <row r="110" spans="1:25" x14ac:dyDescent="0.25">
      <c r="Y110"/>
    </row>
    <row r="111" spans="1:25" x14ac:dyDescent="0.25">
      <c r="Y111"/>
    </row>
    <row r="112" spans="1:25" x14ac:dyDescent="0.25">
      <c r="Y112"/>
    </row>
    <row r="113" spans="25:25" x14ac:dyDescent="0.25">
      <c r="Y113"/>
    </row>
    <row r="114" spans="25:25" x14ac:dyDescent="0.25">
      <c r="Y114"/>
    </row>
    <row r="115" spans="25:25" x14ac:dyDescent="0.25">
      <c r="Y115"/>
    </row>
    <row r="116" spans="25:25" x14ac:dyDescent="0.25">
      <c r="Y116"/>
    </row>
    <row r="117" spans="25:25" x14ac:dyDescent="0.25">
      <c r="Y117"/>
    </row>
    <row r="118" spans="25:25" x14ac:dyDescent="0.25">
      <c r="Y118"/>
    </row>
    <row r="119" spans="25:25" x14ac:dyDescent="0.25">
      <c r="Y119"/>
    </row>
    <row r="120" spans="25:25" x14ac:dyDescent="0.25">
      <c r="Y120"/>
    </row>
    <row r="121" spans="25:25" x14ac:dyDescent="0.25">
      <c r="Y121"/>
    </row>
    <row r="122" spans="25:25" x14ac:dyDescent="0.25">
      <c r="Y122"/>
    </row>
    <row r="123" spans="25:25" x14ac:dyDescent="0.25">
      <c r="Y123"/>
    </row>
    <row r="124" spans="25:25" x14ac:dyDescent="0.25">
      <c r="Y124"/>
    </row>
    <row r="125" spans="25:25" x14ac:dyDescent="0.25">
      <c r="Y125"/>
    </row>
    <row r="126" spans="25:25" x14ac:dyDescent="0.25">
      <c r="Y126"/>
    </row>
    <row r="127" spans="25:25" x14ac:dyDescent="0.25">
      <c r="Y127"/>
    </row>
    <row r="128" spans="25:25" x14ac:dyDescent="0.25">
      <c r="Y128"/>
    </row>
    <row r="129" spans="25:25" x14ac:dyDescent="0.25">
      <c r="Y129"/>
    </row>
    <row r="130" spans="25:25" x14ac:dyDescent="0.25">
      <c r="Y130"/>
    </row>
    <row r="131" spans="25:25" x14ac:dyDescent="0.25">
      <c r="Y131"/>
    </row>
    <row r="132" spans="25:25" x14ac:dyDescent="0.25">
      <c r="Y132"/>
    </row>
    <row r="133" spans="25:25" x14ac:dyDescent="0.25">
      <c r="Y133"/>
    </row>
    <row r="134" spans="25:25" x14ac:dyDescent="0.25">
      <c r="Y134"/>
    </row>
    <row r="135" spans="25:25" x14ac:dyDescent="0.25">
      <c r="Y135"/>
    </row>
    <row r="136" spans="25:25" x14ac:dyDescent="0.25">
      <c r="Y136"/>
    </row>
    <row r="137" spans="25:25" x14ac:dyDescent="0.25">
      <c r="Y137"/>
    </row>
    <row r="138" spans="25:25" x14ac:dyDescent="0.25">
      <c r="Y138"/>
    </row>
    <row r="139" spans="25:25" x14ac:dyDescent="0.25">
      <c r="Y139"/>
    </row>
    <row r="140" spans="25:25" x14ac:dyDescent="0.25">
      <c r="Y140"/>
    </row>
    <row r="141" spans="25:25" x14ac:dyDescent="0.25">
      <c r="Y141"/>
    </row>
    <row r="142" spans="25:25" x14ac:dyDescent="0.25">
      <c r="Y142"/>
    </row>
    <row r="143" spans="25:25" x14ac:dyDescent="0.25">
      <c r="Y143"/>
    </row>
    <row r="144" spans="25:25" x14ac:dyDescent="0.25">
      <c r="Y144"/>
    </row>
    <row r="145" spans="25:25" x14ac:dyDescent="0.25">
      <c r="Y145"/>
    </row>
    <row r="146" spans="25:25" x14ac:dyDescent="0.25">
      <c r="Y146"/>
    </row>
    <row r="147" spans="25:25" x14ac:dyDescent="0.25">
      <c r="Y147"/>
    </row>
    <row r="148" spans="25:25" x14ac:dyDescent="0.25">
      <c r="Y148"/>
    </row>
    <row r="149" spans="25:25" x14ac:dyDescent="0.25">
      <c r="Y149"/>
    </row>
    <row r="150" spans="25:25" x14ac:dyDescent="0.25">
      <c r="Y150"/>
    </row>
    <row r="151" spans="25:25" x14ac:dyDescent="0.25">
      <c r="Y151"/>
    </row>
    <row r="152" spans="25:25" x14ac:dyDescent="0.25">
      <c r="Y152"/>
    </row>
    <row r="153" spans="25:25" x14ac:dyDescent="0.25">
      <c r="Y153"/>
    </row>
    <row r="154" spans="25:25" x14ac:dyDescent="0.25">
      <c r="Y154"/>
    </row>
    <row r="155" spans="25:25" x14ac:dyDescent="0.25">
      <c r="Y155"/>
    </row>
    <row r="156" spans="25:25" x14ac:dyDescent="0.25">
      <c r="Y156"/>
    </row>
    <row r="157" spans="25:25" x14ac:dyDescent="0.25">
      <c r="Y157"/>
    </row>
    <row r="158" spans="25:25" x14ac:dyDescent="0.25">
      <c r="Y158"/>
    </row>
    <row r="159" spans="25:25" x14ac:dyDescent="0.25">
      <c r="Y159"/>
    </row>
    <row r="160" spans="25:25" x14ac:dyDescent="0.25">
      <c r="Y160"/>
    </row>
    <row r="161" spans="25:25" x14ac:dyDescent="0.25">
      <c r="Y161"/>
    </row>
    <row r="162" spans="25:25" x14ac:dyDescent="0.25">
      <c r="Y162"/>
    </row>
    <row r="163" spans="25:25" x14ac:dyDescent="0.25">
      <c r="Y163"/>
    </row>
    <row r="164" spans="25:25" x14ac:dyDescent="0.25">
      <c r="Y164"/>
    </row>
    <row r="165" spans="25:25" x14ac:dyDescent="0.25">
      <c r="Y165"/>
    </row>
    <row r="166" spans="25:25" x14ac:dyDescent="0.25">
      <c r="Y166"/>
    </row>
    <row r="167" spans="25:25" x14ac:dyDescent="0.25">
      <c r="Y167"/>
    </row>
    <row r="168" spans="25:25" x14ac:dyDescent="0.25">
      <c r="Y168"/>
    </row>
    <row r="169" spans="25:25" x14ac:dyDescent="0.25">
      <c r="Y169"/>
    </row>
    <row r="170" spans="25:25" x14ac:dyDescent="0.25">
      <c r="Y170"/>
    </row>
    <row r="171" spans="25:25" x14ac:dyDescent="0.25">
      <c r="Y171"/>
    </row>
    <row r="172" spans="25:25" x14ac:dyDescent="0.25">
      <c r="Y172"/>
    </row>
    <row r="173" spans="25:25" x14ac:dyDescent="0.25">
      <c r="Y173"/>
    </row>
    <row r="174" spans="25:25" x14ac:dyDescent="0.25">
      <c r="Y174"/>
    </row>
    <row r="175" spans="25:25" x14ac:dyDescent="0.25">
      <c r="Y175"/>
    </row>
    <row r="176" spans="25:25" x14ac:dyDescent="0.25">
      <c r="Y176"/>
    </row>
    <row r="177" spans="25:25" x14ac:dyDescent="0.25">
      <c r="Y177"/>
    </row>
    <row r="178" spans="25:25" x14ac:dyDescent="0.25">
      <c r="Y178"/>
    </row>
    <row r="179" spans="25:25" x14ac:dyDescent="0.25">
      <c r="Y179"/>
    </row>
    <row r="180" spans="25:25" x14ac:dyDescent="0.25">
      <c r="Y180"/>
    </row>
    <row r="181" spans="25:25" x14ac:dyDescent="0.25">
      <c r="Y181"/>
    </row>
    <row r="182" spans="25:25" x14ac:dyDescent="0.25">
      <c r="Y182"/>
    </row>
    <row r="183" spans="25:25" x14ac:dyDescent="0.25">
      <c r="Y183"/>
    </row>
    <row r="184" spans="25:25" x14ac:dyDescent="0.25">
      <c r="Y184"/>
    </row>
    <row r="185" spans="25:25" x14ac:dyDescent="0.25">
      <c r="Y185"/>
    </row>
    <row r="186" spans="25:25" x14ac:dyDescent="0.25">
      <c r="Y186"/>
    </row>
    <row r="187" spans="25:25" x14ac:dyDescent="0.25">
      <c r="Y187"/>
    </row>
    <row r="188" spans="25:25" x14ac:dyDescent="0.25">
      <c r="Y188"/>
    </row>
    <row r="189" spans="25:25" x14ac:dyDescent="0.25">
      <c r="Y189"/>
    </row>
    <row r="190" spans="25:25" x14ac:dyDescent="0.25">
      <c r="Y190"/>
    </row>
    <row r="191" spans="25:25" x14ac:dyDescent="0.25">
      <c r="Y191"/>
    </row>
    <row r="192" spans="25:25" x14ac:dyDescent="0.25">
      <c r="Y192"/>
    </row>
    <row r="193" spans="25:25" x14ac:dyDescent="0.25">
      <c r="Y193"/>
    </row>
    <row r="194" spans="25:25" x14ac:dyDescent="0.25">
      <c r="Y194"/>
    </row>
    <row r="195" spans="25:25" x14ac:dyDescent="0.25">
      <c r="Y195"/>
    </row>
    <row r="196" spans="25:25" x14ac:dyDescent="0.25">
      <c r="Y196"/>
    </row>
    <row r="197" spans="25:25" x14ac:dyDescent="0.25">
      <c r="Y197"/>
    </row>
    <row r="198" spans="25:25" x14ac:dyDescent="0.25">
      <c r="Y198"/>
    </row>
    <row r="199" spans="25:25" x14ac:dyDescent="0.25">
      <c r="Y199"/>
    </row>
    <row r="200" spans="25:25" x14ac:dyDescent="0.25">
      <c r="Y200"/>
    </row>
    <row r="201" spans="25:25" x14ac:dyDescent="0.25">
      <c r="Y201"/>
    </row>
    <row r="202" spans="25:25" x14ac:dyDescent="0.25">
      <c r="Y202"/>
    </row>
    <row r="203" spans="25:25" x14ac:dyDescent="0.25">
      <c r="Y203"/>
    </row>
    <row r="204" spans="25:25" x14ac:dyDescent="0.25">
      <c r="Y204"/>
    </row>
    <row r="205" spans="25:25" x14ac:dyDescent="0.25">
      <c r="Y205"/>
    </row>
    <row r="206" spans="25:25" x14ac:dyDescent="0.25">
      <c r="Y206"/>
    </row>
    <row r="207" spans="25:25" x14ac:dyDescent="0.25">
      <c r="Y207"/>
    </row>
    <row r="208" spans="25:25" x14ac:dyDescent="0.25">
      <c r="Y208"/>
    </row>
    <row r="209" spans="25:25" x14ac:dyDescent="0.25">
      <c r="Y209"/>
    </row>
    <row r="210" spans="25:25" x14ac:dyDescent="0.25">
      <c r="Y210"/>
    </row>
    <row r="211" spans="25:25" x14ac:dyDescent="0.25">
      <c r="Y211"/>
    </row>
    <row r="212" spans="25:25" x14ac:dyDescent="0.25">
      <c r="Y212"/>
    </row>
    <row r="213" spans="25:25" x14ac:dyDescent="0.25">
      <c r="Y213"/>
    </row>
    <row r="214" spans="25:25" x14ac:dyDescent="0.25">
      <c r="Y214"/>
    </row>
    <row r="215" spans="25:25" x14ac:dyDescent="0.25">
      <c r="Y215"/>
    </row>
    <row r="216" spans="25:25" x14ac:dyDescent="0.25">
      <c r="Y216"/>
    </row>
    <row r="217" spans="25:25" x14ac:dyDescent="0.25">
      <c r="Y217"/>
    </row>
    <row r="218" spans="25:25" x14ac:dyDescent="0.25">
      <c r="Y218"/>
    </row>
    <row r="219" spans="25:25" x14ac:dyDescent="0.25">
      <c r="Y219"/>
    </row>
    <row r="220" spans="25:25" x14ac:dyDescent="0.25">
      <c r="Y220"/>
    </row>
    <row r="221" spans="25:25" x14ac:dyDescent="0.25">
      <c r="Y221"/>
    </row>
    <row r="222" spans="25:25" x14ac:dyDescent="0.25">
      <c r="Y222"/>
    </row>
    <row r="223" spans="25:25" x14ac:dyDescent="0.25">
      <c r="Y223"/>
    </row>
    <row r="224" spans="25:25" x14ac:dyDescent="0.25">
      <c r="Y224"/>
    </row>
    <row r="225" spans="25:25" x14ac:dyDescent="0.25">
      <c r="Y225"/>
    </row>
    <row r="226" spans="25:25" x14ac:dyDescent="0.25">
      <c r="Y226"/>
    </row>
    <row r="227" spans="25:25" x14ac:dyDescent="0.25">
      <c r="Y227"/>
    </row>
    <row r="228" spans="25:25" x14ac:dyDescent="0.25">
      <c r="Y228"/>
    </row>
    <row r="229" spans="25:25" x14ac:dyDescent="0.25">
      <c r="Y229"/>
    </row>
    <row r="230" spans="25:25" x14ac:dyDescent="0.25">
      <c r="Y230"/>
    </row>
    <row r="231" spans="25:25" x14ac:dyDescent="0.25">
      <c r="Y231"/>
    </row>
    <row r="232" spans="25:25" x14ac:dyDescent="0.25">
      <c r="Y232"/>
    </row>
    <row r="233" spans="25:25" x14ac:dyDescent="0.25">
      <c r="Y233"/>
    </row>
    <row r="234" spans="25:25" x14ac:dyDescent="0.25">
      <c r="Y234"/>
    </row>
    <row r="235" spans="25:25" x14ac:dyDescent="0.25">
      <c r="Y235"/>
    </row>
    <row r="236" spans="25:25" x14ac:dyDescent="0.25">
      <c r="Y236"/>
    </row>
    <row r="237" spans="25:25" x14ac:dyDescent="0.25">
      <c r="Y237"/>
    </row>
    <row r="238" spans="25:25" x14ac:dyDescent="0.25">
      <c r="Y238"/>
    </row>
    <row r="239" spans="25:25" x14ac:dyDescent="0.25">
      <c r="Y239"/>
    </row>
    <row r="240" spans="25:25" x14ac:dyDescent="0.25">
      <c r="Y240"/>
    </row>
    <row r="241" spans="25:25" x14ac:dyDescent="0.25">
      <c r="Y241"/>
    </row>
    <row r="242" spans="25:25" x14ac:dyDescent="0.25">
      <c r="Y242"/>
    </row>
    <row r="243" spans="25:25" x14ac:dyDescent="0.25">
      <c r="Y243"/>
    </row>
    <row r="244" spans="25:25" x14ac:dyDescent="0.25">
      <c r="Y244"/>
    </row>
    <row r="245" spans="25:25" x14ac:dyDescent="0.25">
      <c r="Y245"/>
    </row>
    <row r="246" spans="25:25" x14ac:dyDescent="0.25">
      <c r="Y246"/>
    </row>
    <row r="247" spans="25:25" x14ac:dyDescent="0.25">
      <c r="Y247"/>
    </row>
    <row r="248" spans="25:25" x14ac:dyDescent="0.25">
      <c r="Y248"/>
    </row>
    <row r="249" spans="25:25" x14ac:dyDescent="0.25">
      <c r="Y249"/>
    </row>
    <row r="250" spans="25:25" x14ac:dyDescent="0.25">
      <c r="Y250"/>
    </row>
    <row r="251" spans="25:25" x14ac:dyDescent="0.25">
      <c r="Y251"/>
    </row>
    <row r="252" spans="25:25" x14ac:dyDescent="0.25">
      <c r="Y252"/>
    </row>
    <row r="253" spans="25:25" x14ac:dyDescent="0.25">
      <c r="Y253"/>
    </row>
    <row r="254" spans="25:25" x14ac:dyDescent="0.25">
      <c r="Y254"/>
    </row>
    <row r="255" spans="25:25" x14ac:dyDescent="0.25">
      <c r="Y255"/>
    </row>
    <row r="256" spans="25:25" x14ac:dyDescent="0.25">
      <c r="Y256"/>
    </row>
    <row r="257" spans="25:25" x14ac:dyDescent="0.25">
      <c r="Y257"/>
    </row>
    <row r="258" spans="25:25" x14ac:dyDescent="0.25">
      <c r="Y258"/>
    </row>
    <row r="259" spans="25:25" x14ac:dyDescent="0.25">
      <c r="Y259"/>
    </row>
    <row r="260" spans="25:25" x14ac:dyDescent="0.25">
      <c r="Y260"/>
    </row>
    <row r="261" spans="25:25" x14ac:dyDescent="0.25">
      <c r="Y261"/>
    </row>
    <row r="262" spans="25:25" x14ac:dyDescent="0.25">
      <c r="Y262"/>
    </row>
    <row r="263" spans="25:25" x14ac:dyDescent="0.25">
      <c r="Y263"/>
    </row>
    <row r="264" spans="25:25" x14ac:dyDescent="0.25">
      <c r="Y264"/>
    </row>
    <row r="265" spans="25:25" x14ac:dyDescent="0.25">
      <c r="Y265"/>
    </row>
    <row r="266" spans="25:25" x14ac:dyDescent="0.25">
      <c r="Y266"/>
    </row>
    <row r="267" spans="25:25" x14ac:dyDescent="0.25">
      <c r="Y267"/>
    </row>
    <row r="268" spans="25:25" x14ac:dyDescent="0.25">
      <c r="Y268"/>
    </row>
    <row r="269" spans="25:25" x14ac:dyDescent="0.25">
      <c r="Y269"/>
    </row>
    <row r="270" spans="25:25" x14ac:dyDescent="0.25">
      <c r="Y270"/>
    </row>
    <row r="271" spans="25:25" x14ac:dyDescent="0.25">
      <c r="Y271"/>
    </row>
    <row r="272" spans="25:25" x14ac:dyDescent="0.25">
      <c r="Y272"/>
    </row>
    <row r="273" spans="25:25" x14ac:dyDescent="0.25">
      <c r="Y273"/>
    </row>
    <row r="274" spans="25:25" x14ac:dyDescent="0.25">
      <c r="Y274"/>
    </row>
    <row r="275" spans="25:25" x14ac:dyDescent="0.25">
      <c r="Y275"/>
    </row>
    <row r="276" spans="25:25" x14ac:dyDescent="0.25">
      <c r="Y276"/>
    </row>
    <row r="277" spans="25:25" x14ac:dyDescent="0.25">
      <c r="Y277"/>
    </row>
    <row r="278" spans="25:25" x14ac:dyDescent="0.25">
      <c r="Y278"/>
    </row>
    <row r="279" spans="25:25" x14ac:dyDescent="0.25">
      <c r="Y279"/>
    </row>
    <row r="280" spans="25:25" x14ac:dyDescent="0.25">
      <c r="Y280"/>
    </row>
    <row r="281" spans="25:25" x14ac:dyDescent="0.25">
      <c r="Y281"/>
    </row>
    <row r="282" spans="25:25" x14ac:dyDescent="0.25">
      <c r="Y282"/>
    </row>
    <row r="283" spans="25:25" x14ac:dyDescent="0.25">
      <c r="Y283"/>
    </row>
    <row r="284" spans="25:25" x14ac:dyDescent="0.25">
      <c r="Y284"/>
    </row>
    <row r="285" spans="25:25" x14ac:dyDescent="0.25">
      <c r="Y285"/>
    </row>
    <row r="286" spans="25:25" x14ac:dyDescent="0.25">
      <c r="Y286"/>
    </row>
    <row r="287" spans="25:25" x14ac:dyDescent="0.25">
      <c r="Y287"/>
    </row>
    <row r="288" spans="25:25" x14ac:dyDescent="0.25">
      <c r="Y288"/>
    </row>
    <row r="289" spans="25:25" x14ac:dyDescent="0.25">
      <c r="Y289"/>
    </row>
    <row r="290" spans="25:25" x14ac:dyDescent="0.25">
      <c r="Y290"/>
    </row>
    <row r="291" spans="25:25" x14ac:dyDescent="0.25">
      <c r="Y291"/>
    </row>
    <row r="292" spans="25:25" x14ac:dyDescent="0.25">
      <c r="Y292"/>
    </row>
    <row r="293" spans="25:25" x14ac:dyDescent="0.25">
      <c r="Y293"/>
    </row>
    <row r="294" spans="25:25" x14ac:dyDescent="0.25">
      <c r="Y294"/>
    </row>
    <row r="295" spans="25:25" x14ac:dyDescent="0.25">
      <c r="Y295"/>
    </row>
    <row r="296" spans="25:25" x14ac:dyDescent="0.25">
      <c r="Y296"/>
    </row>
    <row r="297" spans="25:25" x14ac:dyDescent="0.25">
      <c r="Y297"/>
    </row>
  </sheetData>
  <hyperlinks>
    <hyperlink ref="D2" r:id="rId1" xr:uid="{3A3AAA84-5574-45B0-AA47-CACF17C9AACE}"/>
    <hyperlink ref="D3" r:id="rId2" xr:uid="{FDDE0841-CFB7-4BE6-98A5-9D4D48BBAEEA}"/>
    <hyperlink ref="D4" r:id="rId3" xr:uid="{DB798369-BFE9-4372-AD9F-1F84323BBB41}"/>
    <hyperlink ref="D30" r:id="rId4" display="http://dx.doi.org/10.1016/j.jesp.2014.06.010" xr:uid="{DBA9D712-EE03-4AEA-AC3D-3299E4ED6AF6}"/>
  </hyperlinks>
  <pageMargins left="0.75" right="0.75" top="1" bottom="1" header="0.5" footer="0.5"/>
  <pageSetup orientation="portrait" horizontalDpi="4294967292" verticalDpi="4294967292"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Ulrich Schimmack</cp:lastModifiedBy>
  <dcterms:created xsi:type="dcterms:W3CDTF">2019-01-16T01:34:33Z</dcterms:created>
  <dcterms:modified xsi:type="dcterms:W3CDTF">2020-12-06T01:09:12Z</dcterms:modified>
</cp:coreProperties>
</file>